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Juillet-2021" sheetId="1" r:id="rId1"/>
    <sheet name="Synthese Janv- Juillet 2021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H11" i="2" l="1"/>
  <c r="G11" i="2"/>
  <c r="B11" i="2"/>
  <c r="F10" i="2"/>
  <c r="B10" i="2"/>
  <c r="B32" i="2"/>
  <c r="I33" i="1"/>
  <c r="B29" i="2"/>
  <c r="B28" i="2"/>
  <c r="I29" i="1"/>
  <c r="B27" i="2"/>
  <c r="B26" i="2"/>
  <c r="I27" i="1"/>
  <c r="B25" i="2"/>
  <c r="B24" i="2"/>
  <c r="I25" i="1"/>
  <c r="B23" i="2"/>
  <c r="J24" i="1"/>
  <c r="B22" i="2"/>
  <c r="I23" i="1"/>
  <c r="B21" i="2"/>
  <c r="B20" i="2"/>
  <c r="I21" i="1"/>
  <c r="B19" i="2"/>
  <c r="B18" i="2"/>
  <c r="I19" i="1"/>
  <c r="B17" i="2"/>
  <c r="B16" i="2"/>
  <c r="I17" i="1"/>
  <c r="B15" i="2"/>
  <c r="J16" i="1"/>
  <c r="B14" i="2"/>
  <c r="I15" i="1"/>
  <c r="B13" i="2"/>
  <c r="I13" i="1"/>
  <c r="J11" i="1"/>
  <c r="I11" i="1"/>
  <c r="G24" i="2" l="1"/>
  <c r="G28" i="2"/>
  <c r="I20" i="1"/>
  <c r="J14" i="1"/>
  <c r="J18" i="1"/>
  <c r="J20" i="1"/>
  <c r="J22" i="1"/>
  <c r="I16" i="1"/>
  <c r="I24" i="1"/>
  <c r="G16" i="2"/>
  <c r="B12" i="2"/>
  <c r="H12" i="2" s="1"/>
  <c r="H31" i="1"/>
  <c r="H27" i="2"/>
  <c r="F27" i="2"/>
  <c r="G27" i="2"/>
  <c r="I14" i="1"/>
  <c r="I18" i="1"/>
  <c r="I22" i="1"/>
  <c r="C30" i="2"/>
  <c r="C33" i="2" s="1"/>
  <c r="G20" i="2"/>
  <c r="J26" i="1"/>
  <c r="J30" i="1"/>
  <c r="J33" i="1"/>
  <c r="H28" i="2"/>
  <c r="J13" i="1"/>
  <c r="J15" i="1"/>
  <c r="J17" i="1"/>
  <c r="J19" i="1"/>
  <c r="J21" i="1"/>
  <c r="J23" i="1"/>
  <c r="J25" i="1"/>
  <c r="J27" i="1"/>
  <c r="J29" i="1"/>
  <c r="F31" i="1"/>
  <c r="H10" i="2"/>
  <c r="F12" i="2"/>
  <c r="F16" i="2"/>
  <c r="D30" i="2"/>
  <c r="F20" i="2"/>
  <c r="F24" i="2"/>
  <c r="F28" i="2"/>
  <c r="J28" i="1"/>
  <c r="H16" i="2"/>
  <c r="H20" i="2"/>
  <c r="H24" i="2"/>
  <c r="I26" i="1"/>
  <c r="I28" i="1"/>
  <c r="I30" i="1"/>
  <c r="G31" i="1"/>
  <c r="F32" i="1"/>
  <c r="F11" i="2"/>
  <c r="G12" i="2"/>
  <c r="G10" i="2"/>
  <c r="C31" i="2" l="1"/>
  <c r="G30" i="2"/>
  <c r="D33" i="2"/>
  <c r="H32" i="1"/>
  <c r="J32" i="1" s="1"/>
  <c r="H34" i="1"/>
  <c r="E30" i="2"/>
  <c r="E33" i="2" s="1"/>
  <c r="H15" i="2"/>
  <c r="F15" i="2"/>
  <c r="G15" i="2"/>
  <c r="H19" i="2"/>
  <c r="F19" i="2"/>
  <c r="G19" i="2"/>
  <c r="F25" i="2"/>
  <c r="H25" i="2"/>
  <c r="G25" i="2"/>
  <c r="G22" i="2"/>
  <c r="F22" i="2"/>
  <c r="H22" i="2"/>
  <c r="G14" i="2"/>
  <c r="H14" i="2"/>
  <c r="F14" i="2"/>
  <c r="F34" i="1"/>
  <c r="I31" i="1"/>
  <c r="J31" i="1"/>
  <c r="F13" i="2"/>
  <c r="H13" i="2"/>
  <c r="G13" i="2"/>
  <c r="H23" i="2"/>
  <c r="F23" i="2"/>
  <c r="G23" i="2"/>
  <c r="B30" i="2"/>
  <c r="H30" i="2" s="1"/>
  <c r="G18" i="2"/>
  <c r="H18" i="2"/>
  <c r="F18" i="2"/>
  <c r="F21" i="2"/>
  <c r="H21" i="2"/>
  <c r="G21" i="2"/>
  <c r="F29" i="2"/>
  <c r="H29" i="2"/>
  <c r="G29" i="2"/>
  <c r="G34" i="1"/>
  <c r="G32" i="1"/>
  <c r="I32" i="1" s="1"/>
  <c r="F17" i="2"/>
  <c r="H17" i="2"/>
  <c r="G17" i="2"/>
  <c r="G26" i="2"/>
  <c r="H26" i="2"/>
  <c r="F26" i="2"/>
  <c r="D31" i="2"/>
  <c r="G32" i="2"/>
  <c r="F32" i="2"/>
  <c r="H32" i="2"/>
  <c r="E31" i="2" l="1"/>
  <c r="F30" i="2"/>
  <c r="F33" i="2" s="1"/>
  <c r="G31" i="2"/>
  <c r="B33" i="2"/>
  <c r="B31" i="2"/>
  <c r="H31" i="2" s="1"/>
  <c r="F31" i="2" l="1"/>
</calcChain>
</file>

<file path=xl/sharedStrings.xml><?xml version="1.0" encoding="utf-8"?>
<sst xmlns="http://schemas.openxmlformats.org/spreadsheetml/2006/main" count="102" uniqueCount="73">
  <si>
    <t>JIRAMA</t>
  </si>
  <si>
    <t>DG / DPS</t>
  </si>
  <si>
    <t xml:space="preserve"> STATISTIQUES DE GENERATION  D'ELECTRICITE  ET   CONSOMMATION  DE  CARBURANT  DES  PRINCIPAUX  SITES  FONCTIONNANT AU GASOIL </t>
  </si>
  <si>
    <r>
      <rPr>
        <b/>
        <u/>
        <sz val="10"/>
        <color indexed="56"/>
        <rFont val="Arial"/>
        <family val="2"/>
      </rPr>
      <t>MOIS</t>
    </r>
    <r>
      <rPr>
        <b/>
        <sz val="10"/>
        <color indexed="56"/>
        <rFont val="Arial"/>
        <family val="2"/>
      </rPr>
      <t xml:space="preserve"> : </t>
    </r>
  </si>
  <si>
    <t>JUILLET 2021</t>
  </si>
  <si>
    <t>Site</t>
  </si>
  <si>
    <t>Opérateurs</t>
  </si>
  <si>
    <t>Stock Go en début du mois                                        (L)</t>
  </si>
  <si>
    <t>Quantité de GO livrée  sur site                        (L)</t>
  </si>
  <si>
    <t>Quantité de GO consommée APPRO           (L)</t>
  </si>
  <si>
    <t>Quantité de GO consommée DPE           (L)</t>
  </si>
  <si>
    <t>Quantité d’énergie générée  par GO              (kWh)</t>
  </si>
  <si>
    <t>Production thermique               (kWh)</t>
  </si>
  <si>
    <t>Litre de GO consommée par kWh générée (L/kWh)</t>
  </si>
  <si>
    <t>Litre de GO consommée par kWh production thermique (L/kWh)</t>
  </si>
  <si>
    <t>OBS</t>
  </si>
  <si>
    <t>AMBOHIMANAMBOLA</t>
  </si>
  <si>
    <t>JIRAMA + AGGREKO + HFF + MADAGASCAR UTILITY+AFL</t>
  </si>
  <si>
    <t>BEHENJY</t>
  </si>
  <si>
    <t>AFL</t>
  </si>
  <si>
    <t>AMBATONDRAZAKA</t>
  </si>
  <si>
    <t>JIRAMA + COGELEC + ENELEC</t>
  </si>
  <si>
    <t>ANTSIRABE</t>
  </si>
  <si>
    <t>JIRAMA + EDM + SMTP</t>
  </si>
  <si>
    <t>AMBOSITRA</t>
  </si>
  <si>
    <t>JIRAMA + ENELEC</t>
  </si>
  <si>
    <t>MORONDAVA</t>
  </si>
  <si>
    <t>JIRAMA + TAMATRADE + FIRST ENERGY</t>
  </si>
  <si>
    <t>ANTSIRANANA</t>
  </si>
  <si>
    <t>JIRAMA + ENELEC + TAMATRADE+Epices des Iles</t>
  </si>
  <si>
    <t>AMBANJA</t>
  </si>
  <si>
    <t>JIRAMA + ENELEC + FIRST INVESTISSMENT</t>
  </si>
  <si>
    <t>AMBILOBE</t>
  </si>
  <si>
    <t>JIRAMA + ENELEC + +FIRST ENERGY</t>
  </si>
  <si>
    <t>ANTALAHA</t>
  </si>
  <si>
    <t>JIRAMA + ENELEC +FIRST ENERGY+Epices des Iles</t>
  </si>
  <si>
    <t>NOSY BE</t>
  </si>
  <si>
    <t>JIRAMA + PIC + HFF</t>
  </si>
  <si>
    <t>SAMBAVA</t>
  </si>
  <si>
    <t>JIRAMA + ENELEC + Groupe SMTP+Epices des Iles</t>
  </si>
  <si>
    <t>RI FIANARANTSOA</t>
  </si>
  <si>
    <t>JIRAMA + ENELEC +FIRST ENERGY</t>
  </si>
  <si>
    <t>MANAKARA</t>
  </si>
  <si>
    <t>JIRAMA + HFF + ENELEC</t>
  </si>
  <si>
    <t>MAHAJANGA</t>
  </si>
  <si>
    <t>ANTSOHIHY</t>
  </si>
  <si>
    <t>RI TOAMASINA</t>
  </si>
  <si>
    <t>FENERIVE EST</t>
  </si>
  <si>
    <t>JIRAMA + FIRST ENERGY + HFF + FIRST INVESTISSMENT + ENELEC</t>
  </si>
  <si>
    <t>SAINTE MARIE</t>
  </si>
  <si>
    <t>JIRAMA + FIRST INVESTISSMENT +VIMASERV</t>
  </si>
  <si>
    <t>TOLIARA</t>
  </si>
  <si>
    <t>TOTAL 20 sites</t>
  </si>
  <si>
    <t>AUTRES SITES</t>
  </si>
  <si>
    <t xml:space="preserve">Ensemble des opérations GO de la JIRAMA </t>
  </si>
  <si>
    <t>Pourcentage des 20 sites</t>
  </si>
  <si>
    <t>Mémorandum</t>
  </si>
  <si>
    <t xml:space="preserve">STATISTIQUES DE GENERATION  D'ELECTRICITE  ET   CONSOMMATION  DE  CARBURANT  DES  PRINCIPAUX  SITES  FONCTIONNANT AU GASOIL </t>
  </si>
  <si>
    <t xml:space="preserve"> JANVIER - JUILLET 2021</t>
  </si>
  <si>
    <t>Sites</t>
  </si>
  <si>
    <t>(A) : Quantité d’énergie Thermique                (kWh)</t>
  </si>
  <si>
    <r>
      <rPr>
        <b/>
        <sz val="11"/>
        <color indexed="10"/>
        <rFont val="Times New Roman"/>
        <family val="1"/>
      </rPr>
      <t xml:space="preserve">(B) : </t>
    </r>
    <r>
      <rPr>
        <b/>
        <sz val="11"/>
        <rFont val="Times New Roman"/>
        <family val="1"/>
      </rPr>
      <t>Quantité d’énergie générée par GO               (kWh)</t>
    </r>
  </si>
  <si>
    <r>
      <rPr>
        <b/>
        <sz val="11"/>
        <color indexed="10"/>
        <rFont val="Times New Roman"/>
        <family val="1"/>
      </rPr>
      <t xml:space="preserve">(C) : </t>
    </r>
    <r>
      <rPr>
        <b/>
        <sz val="11"/>
        <rFont val="Times New Roman"/>
        <family val="1"/>
      </rPr>
      <t>Quantité de GO consommée           (L)</t>
    </r>
  </si>
  <si>
    <t>Moyenne Quantité d’énergie générée  par GO               (kWh)</t>
  </si>
  <si>
    <t>Moyenne Quantité de GO consommée           (L)</t>
  </si>
  <si>
    <r>
      <rPr>
        <b/>
        <sz val="11"/>
        <color indexed="10"/>
        <rFont val="Times New Roman"/>
        <family val="1"/>
      </rPr>
      <t xml:space="preserve">(C)/(B) : </t>
    </r>
    <r>
      <rPr>
        <b/>
        <sz val="11"/>
        <rFont val="Times New Roman"/>
        <family val="1"/>
      </rPr>
      <t>Litre de GO consommée par kWh générée (L/kWh)</t>
    </r>
  </si>
  <si>
    <t>RATIO (C)/(A) : Consommation GO / Energie Thermique</t>
  </si>
  <si>
    <t>BEHENJY (AFL)</t>
  </si>
  <si>
    <t>Pourcentage des 20 sites par rapport à l'ensemble Jirama</t>
  </si>
  <si>
    <r>
      <rPr>
        <b/>
        <u/>
        <sz val="11"/>
        <color indexed="8"/>
        <rFont val="Calibri"/>
        <family val="2"/>
      </rPr>
      <t>Sources des données</t>
    </r>
    <r>
      <rPr>
        <b/>
        <sz val="11"/>
        <color indexed="8"/>
        <rFont val="Calibri"/>
        <family val="2"/>
      </rPr>
      <t xml:space="preserve"> : </t>
    </r>
    <r>
      <rPr>
        <sz val="11"/>
        <color theme="1"/>
        <rFont val="Calibri"/>
        <family val="2"/>
        <scheme val="minor"/>
      </rPr>
      <t xml:space="preserve"> </t>
    </r>
  </si>
  <si>
    <t>-  Direction des Approvisionnements</t>
  </si>
  <si>
    <t>-  Direction de la Production Electricité</t>
  </si>
  <si>
    <t>-  Direction d'Exploitation du Réseau Interconnecté d'Antananarivo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</si>
</sst>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\ _F_-;\-* #,##0.00\ _F_-;_-* &quot;-&quot;??\ _F_-;_-@_-"/>
    <numFmt numFmtId="165" formatCode="_ * #,##0_ ;_ * \-#,##0_ ;_ * &quot;-&quot;??_ ;_ @_ "/>
    <numFmt numFmtId="166" formatCode="_(* #,##0.00_);_(* \(#,##0.00\);_(* &quot;-&quot;??_);_(@_)"/>
    <numFmt numFmtId="167" formatCode="_-* #,##0\ _€_-;\-* #,##0\ _€_-;_-* &quot;-&quot;??\ _€_-;_-@_-"/>
    <numFmt numFmtId="168" formatCode="0.000"/>
    <numFmt numFmtId="169" formatCode="_-* #,##0\ _F_-;\-* #,##0\ _F_-;_-* &quot;-&quot;??\ _F_-;_-@_-"/>
    <numFmt numFmtId="170" formatCode="#,##0.000"/>
    <numFmt numFmtId="171" formatCode="_-* #,##0.00\ [$€-1]_-;\-* #,##0.00\ [$€-1]_-;_-* &quot;-&quot;??\ [$€-1]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0"/>
      <color theme="1"/>
      <name val="Times New Roman"/>
      <family val="1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u/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Times New Roman"/>
      <family val="1"/>
    </font>
    <font>
      <b/>
      <sz val="9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C0000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C00000"/>
      <name val="Times New Roman"/>
      <family val="1"/>
    </font>
    <font>
      <b/>
      <sz val="11"/>
      <color rgb="FF00206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0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5" borderId="23" applyNumberFormat="0" applyAlignment="0" applyProtection="0"/>
    <xf numFmtId="0" fontId="36" fillId="25" borderId="23" applyNumberFormat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43" fontId="33" fillId="0" borderId="0" applyFont="0" applyFill="0" applyBorder="0" applyAlignment="0" applyProtection="0"/>
    <xf numFmtId="0" fontId="3" fillId="26" borderId="25" applyNumberFormat="0" applyFont="0" applyAlignment="0" applyProtection="0"/>
    <xf numFmtId="0" fontId="3" fillId="26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171" fontId="3" fillId="0" borderId="0" applyFont="0" applyFill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>
      <alignment vertical="top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25" borderId="26" applyNumberFormat="0" applyAlignment="0" applyProtection="0"/>
    <xf numFmtId="0" fontId="43" fillId="25" borderId="26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49" fillId="28" borderId="31" applyNumberFormat="0" applyAlignment="0" applyProtection="0"/>
    <xf numFmtId="0" fontId="49" fillId="28" borderId="31" applyNumberFormat="0" applyAlignment="0" applyProtection="0"/>
  </cellStyleXfs>
  <cellXfs count="88">
    <xf numFmtId="0" fontId="0" fillId="0" borderId="0" xfId="0"/>
    <xf numFmtId="0" fontId="4" fillId="0" borderId="0" xfId="3" applyFont="1" applyAlignment="1">
      <alignment vertical="center"/>
    </xf>
    <xf numFmtId="0" fontId="3" fillId="0" borderId="0" xfId="3" applyAlignment="1">
      <alignment vertical="center"/>
    </xf>
    <xf numFmtId="15" fontId="5" fillId="0" borderId="0" xfId="0" applyNumberFormat="1" applyFont="1" applyFill="1" applyAlignment="1">
      <alignment vertical="center"/>
    </xf>
    <xf numFmtId="0" fontId="6" fillId="0" borderId="0" xfId="3" applyFont="1" applyAlignment="1">
      <alignment horizontal="center" vertical="center"/>
    </xf>
    <xf numFmtId="49" fontId="7" fillId="0" borderId="0" xfId="3" applyNumberFormat="1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left" vertical="center"/>
    </xf>
    <xf numFmtId="49" fontId="7" fillId="0" borderId="0" xfId="3" applyNumberFormat="1" applyFont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0" fillId="0" borderId="0" xfId="0" applyFill="1" applyBorder="1"/>
    <xf numFmtId="165" fontId="11" fillId="3" borderId="4" xfId="4" applyNumberFormat="1" applyFont="1" applyFill="1" applyBorder="1" applyAlignment="1">
      <alignment vertical="center"/>
    </xf>
    <xf numFmtId="0" fontId="12" fillId="3" borderId="5" xfId="3" applyFont="1" applyFill="1" applyBorder="1" applyAlignment="1">
      <alignment horizontal="left" vertical="center" wrapText="1"/>
    </xf>
    <xf numFmtId="167" fontId="13" fillId="0" borderId="6" xfId="5" applyNumberFormat="1" applyFont="1" applyFill="1" applyBorder="1" applyAlignment="1">
      <alignment horizontal="center" vertical="center" wrapText="1"/>
    </xf>
    <xf numFmtId="168" fontId="13" fillId="0" borderId="6" xfId="0" applyNumberFormat="1" applyFont="1" applyBorder="1" applyAlignment="1">
      <alignment horizontal="center" vertical="center" wrapText="1"/>
    </xf>
    <xf numFmtId="0" fontId="3" fillId="0" borderId="7" xfId="3" applyBorder="1" applyAlignment="1">
      <alignment vertical="center"/>
    </xf>
    <xf numFmtId="167" fontId="0" fillId="0" borderId="0" xfId="0" applyNumberFormat="1"/>
    <xf numFmtId="167" fontId="0" fillId="0" borderId="0" xfId="0" applyNumberFormat="1" applyFill="1"/>
    <xf numFmtId="0" fontId="3" fillId="0" borderId="2" xfId="3" applyBorder="1" applyAlignment="1">
      <alignment vertical="center"/>
    </xf>
    <xf numFmtId="167" fontId="14" fillId="4" borderId="8" xfId="1" applyNumberFormat="1" applyFont="1" applyFill="1" applyBorder="1" applyAlignment="1">
      <alignment horizontal="center" vertical="center" wrapText="1"/>
    </xf>
    <xf numFmtId="167" fontId="14" fillId="4" borderId="5" xfId="1" applyNumberFormat="1" applyFont="1" applyFill="1" applyBorder="1" applyAlignment="1">
      <alignment horizontal="center" vertical="center" wrapText="1"/>
    </xf>
    <xf numFmtId="167" fontId="14" fillId="4" borderId="6" xfId="1" applyNumberFormat="1" applyFont="1" applyFill="1" applyBorder="1" applyAlignment="1">
      <alignment horizontal="center" vertical="center" wrapText="1"/>
    </xf>
    <xf numFmtId="168" fontId="14" fillId="4" borderId="6" xfId="0" applyNumberFormat="1" applyFont="1" applyFill="1" applyBorder="1" applyAlignment="1">
      <alignment horizontal="center" vertical="center" wrapText="1"/>
    </xf>
    <xf numFmtId="0" fontId="3" fillId="4" borderId="2" xfId="3" applyFill="1" applyBorder="1" applyAlignment="1">
      <alignment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167" fontId="13" fillId="0" borderId="6" xfId="1" applyNumberFormat="1" applyFont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169" fontId="14" fillId="5" borderId="2" xfId="3" applyNumberFormat="1" applyFont="1" applyFill="1" applyBorder="1" applyAlignment="1">
      <alignment vertical="center"/>
    </xf>
    <xf numFmtId="168" fontId="14" fillId="5" borderId="9" xfId="3" applyNumberFormat="1" applyFont="1" applyFill="1" applyBorder="1" applyAlignment="1">
      <alignment horizontal="center" vertical="center" wrapText="1"/>
    </xf>
    <xf numFmtId="168" fontId="13" fillId="5" borderId="6" xfId="0" applyNumberFormat="1" applyFont="1" applyFill="1" applyBorder="1" applyAlignment="1">
      <alignment horizontal="center" vertical="center" wrapText="1"/>
    </xf>
    <xf numFmtId="9" fontId="14" fillId="4" borderId="4" xfId="2" applyFont="1" applyFill="1" applyBorder="1" applyAlignment="1">
      <alignment horizontal="left" vertical="center" wrapText="1"/>
    </xf>
    <xf numFmtId="9" fontId="14" fillId="4" borderId="3" xfId="2" applyFont="1" applyFill="1" applyBorder="1" applyAlignment="1">
      <alignment horizontal="left" vertical="center" wrapText="1"/>
    </xf>
    <xf numFmtId="9" fontId="14" fillId="4" borderId="9" xfId="2" applyFont="1" applyFill="1" applyBorder="1" applyAlignment="1">
      <alignment horizontal="center" vertical="center"/>
    </xf>
    <xf numFmtId="168" fontId="14" fillId="4" borderId="9" xfId="3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5" fontId="17" fillId="0" borderId="0" xfId="0" quotePrefix="1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21" fillId="0" borderId="0" xfId="3" applyFont="1" applyFill="1" applyAlignment="1">
      <alignment horizontal="center" vertical="center"/>
    </xf>
    <xf numFmtId="0" fontId="21" fillId="0" borderId="0" xfId="3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2" fillId="6" borderId="4" xfId="3" applyFont="1" applyFill="1" applyBorder="1" applyAlignment="1">
      <alignment horizontal="center" vertical="center" wrapText="1"/>
    </xf>
    <xf numFmtId="0" fontId="23" fillId="6" borderId="2" xfId="3" applyFont="1" applyFill="1" applyBorder="1" applyAlignment="1">
      <alignment horizontal="center" vertical="center" wrapText="1"/>
    </xf>
    <xf numFmtId="0" fontId="22" fillId="6" borderId="3" xfId="3" applyFont="1" applyFill="1" applyBorder="1" applyAlignment="1">
      <alignment horizontal="center" vertical="center" wrapText="1"/>
    </xf>
    <xf numFmtId="0" fontId="22" fillId="6" borderId="2" xfId="3" applyFont="1" applyFill="1" applyBorder="1" applyAlignment="1">
      <alignment horizontal="center" vertical="center" wrapText="1"/>
    </xf>
    <xf numFmtId="0" fontId="23" fillId="6" borderId="10" xfId="3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vertical="center"/>
    </xf>
    <xf numFmtId="3" fontId="26" fillId="0" borderId="12" xfId="5" applyNumberFormat="1" applyFont="1" applyFill="1" applyBorder="1" applyAlignment="1">
      <alignment horizontal="right" vertical="center"/>
    </xf>
    <xf numFmtId="3" fontId="26" fillId="0" borderId="13" xfId="5" applyNumberFormat="1" applyFont="1" applyFill="1" applyBorder="1" applyAlignment="1">
      <alignment horizontal="right" vertical="center"/>
    </xf>
    <xf numFmtId="3" fontId="27" fillId="0" borderId="13" xfId="5" applyNumberFormat="1" applyFont="1" applyFill="1" applyBorder="1" applyAlignment="1">
      <alignment horizontal="right" vertical="center"/>
    </xf>
    <xf numFmtId="168" fontId="27" fillId="0" borderId="13" xfId="0" applyNumberFormat="1" applyFont="1" applyFill="1" applyBorder="1" applyAlignment="1">
      <alignment horizontal="center" vertical="center"/>
    </xf>
    <xf numFmtId="2" fontId="28" fillId="0" borderId="14" xfId="0" applyNumberFormat="1" applyFont="1" applyFill="1" applyBorder="1" applyAlignment="1">
      <alignment horizontal="center" vertical="center"/>
    </xf>
    <xf numFmtId="3" fontId="25" fillId="0" borderId="12" xfId="5" applyNumberFormat="1" applyFont="1" applyFill="1" applyBorder="1" applyAlignment="1">
      <alignment horizontal="right" vertical="center"/>
    </xf>
    <xf numFmtId="3" fontId="25" fillId="0" borderId="13" xfId="5" applyNumberFormat="1" applyFont="1" applyFill="1" applyBorder="1" applyAlignment="1">
      <alignment horizontal="right" vertical="center"/>
    </xf>
    <xf numFmtId="0" fontId="25" fillId="6" borderId="15" xfId="0" applyFont="1" applyFill="1" applyBorder="1" applyAlignment="1">
      <alignment vertical="center"/>
    </xf>
    <xf numFmtId="168" fontId="27" fillId="0" borderId="16" xfId="0" applyNumberFormat="1" applyFont="1" applyFill="1" applyBorder="1" applyAlignment="1">
      <alignment horizontal="center" vertical="center"/>
    </xf>
    <xf numFmtId="2" fontId="28" fillId="0" borderId="17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vertical="center"/>
    </xf>
    <xf numFmtId="168" fontId="27" fillId="0" borderId="19" xfId="0" applyNumberFormat="1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vertical="center" wrapText="1"/>
    </xf>
    <xf numFmtId="3" fontId="22" fillId="6" borderId="21" xfId="6" applyNumberFormat="1" applyFont="1" applyFill="1" applyBorder="1" applyAlignment="1">
      <alignment horizontal="right" vertical="center" wrapText="1"/>
    </xf>
    <xf numFmtId="168" fontId="30" fillId="6" borderId="21" xfId="0" applyNumberFormat="1" applyFont="1" applyFill="1" applyBorder="1" applyAlignment="1">
      <alignment horizontal="center" vertical="center"/>
    </xf>
    <xf numFmtId="2" fontId="23" fillId="6" borderId="21" xfId="0" applyNumberFormat="1" applyFont="1" applyFill="1" applyBorder="1" applyAlignment="1">
      <alignment horizontal="center" vertical="center"/>
    </xf>
    <xf numFmtId="3" fontId="25" fillId="0" borderId="19" xfId="6" applyNumberFormat="1" applyFont="1" applyFill="1" applyBorder="1" applyAlignment="1">
      <alignment horizontal="right" vertical="center" wrapText="1"/>
    </xf>
    <xf numFmtId="170" fontId="25" fillId="0" borderId="19" xfId="6" applyNumberFormat="1" applyFont="1" applyFill="1" applyBorder="1" applyAlignment="1">
      <alignment horizontal="center" vertical="center" wrapText="1"/>
    </xf>
    <xf numFmtId="2" fontId="23" fillId="0" borderId="19" xfId="0" applyNumberFormat="1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vertical="center" wrapText="1"/>
    </xf>
    <xf numFmtId="9" fontId="29" fillId="6" borderId="11" xfId="2" applyFont="1" applyFill="1" applyBorder="1" applyAlignment="1">
      <alignment vertical="center" wrapText="1"/>
    </xf>
    <xf numFmtId="9" fontId="22" fillId="0" borderId="21" xfId="2" applyFont="1" applyFill="1" applyBorder="1" applyAlignment="1">
      <alignment horizontal="center" vertical="center"/>
    </xf>
    <xf numFmtId="9" fontId="29" fillId="0" borderId="21" xfId="2" applyFont="1" applyFill="1" applyBorder="1" applyAlignment="1">
      <alignment vertical="center" wrapText="1"/>
    </xf>
    <xf numFmtId="9" fontId="23" fillId="0" borderId="21" xfId="2" applyFont="1" applyFill="1" applyBorder="1" applyAlignment="1">
      <alignment vertical="center" wrapText="1"/>
    </xf>
    <xf numFmtId="0" fontId="29" fillId="6" borderId="22" xfId="0" applyFont="1" applyFill="1" applyBorder="1" applyAlignment="1">
      <alignment vertical="center"/>
    </xf>
    <xf numFmtId="169" fontId="27" fillId="0" borderId="19" xfId="5" applyNumberFormat="1" applyFont="1" applyFill="1" applyBorder="1" applyAlignment="1">
      <alignment vertical="center"/>
    </xf>
    <xf numFmtId="168" fontId="28" fillId="0" borderId="1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9" fontId="17" fillId="0" borderId="0" xfId="5" applyNumberFormat="1" applyFont="1" applyFill="1" applyBorder="1" applyAlignment="1">
      <alignment vertical="center"/>
    </xf>
    <xf numFmtId="168" fontId="17" fillId="0" borderId="0" xfId="0" applyNumberFormat="1" applyFont="1" applyFill="1" applyBorder="1" applyAlignment="1">
      <alignment horizontal="center" vertical="center"/>
    </xf>
    <xf numFmtId="168" fontId="18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quotePrefix="1"/>
    <xf numFmtId="0" fontId="17" fillId="0" borderId="0" xfId="0" quotePrefix="1" applyFont="1" applyFill="1" applyAlignment="1">
      <alignment vertical="center"/>
    </xf>
  </cellXfs>
  <cellStyles count="209">
    <cellStyle name="20 % - Accent1 2" xfId="7"/>
    <cellStyle name="20 % - Accent1 3" xfId="8"/>
    <cellStyle name="20 % - Accent2 2" xfId="9"/>
    <cellStyle name="20 % - Accent2 3" xfId="10"/>
    <cellStyle name="20 % - Accent3 2" xfId="11"/>
    <cellStyle name="20 % - Accent3 3" xfId="12"/>
    <cellStyle name="20 % - Accent4 2" xfId="13"/>
    <cellStyle name="20 % - Accent4 3" xfId="14"/>
    <cellStyle name="20 % - Accent5 2" xfId="15"/>
    <cellStyle name="20 % - Accent5 3" xfId="16"/>
    <cellStyle name="20 % - Accent6 2" xfId="17"/>
    <cellStyle name="20 % - Accent6 3" xfId="18"/>
    <cellStyle name="40 % - Accent1 2" xfId="19"/>
    <cellStyle name="40 % - Accent1 3" xfId="20"/>
    <cellStyle name="40 % - Accent2 2" xfId="21"/>
    <cellStyle name="40 % - Accent2 3" xfId="22"/>
    <cellStyle name="40 % - Accent3 2" xfId="23"/>
    <cellStyle name="40 % - Accent3 3" xfId="24"/>
    <cellStyle name="40 % - Accent4 2" xfId="25"/>
    <cellStyle name="40 % - Accent4 3" xfId="26"/>
    <cellStyle name="40 % - Accent5 2" xfId="27"/>
    <cellStyle name="40 % - Accent5 3" xfId="28"/>
    <cellStyle name="40 % - Accent6 2" xfId="29"/>
    <cellStyle name="40 % - Accent6 3" xfId="30"/>
    <cellStyle name="60 % - Accent1 2" xfId="31"/>
    <cellStyle name="60 % - Accent1 3" xfId="32"/>
    <cellStyle name="60 % - Accent2 2" xfId="33"/>
    <cellStyle name="60 % - Accent2 3" xfId="34"/>
    <cellStyle name="60 % - Accent3 2" xfId="35"/>
    <cellStyle name="60 % - Accent3 3" xfId="36"/>
    <cellStyle name="60 % - Accent4 2" xfId="37"/>
    <cellStyle name="60 % - Accent4 3" xfId="38"/>
    <cellStyle name="60 % - Accent5 2" xfId="39"/>
    <cellStyle name="60 % - Accent5 3" xfId="40"/>
    <cellStyle name="60 % - Accent6 2" xfId="41"/>
    <cellStyle name="60 % - Accent6 3" xfId="42"/>
    <cellStyle name="Accent1 2" xfId="43"/>
    <cellStyle name="Accent1 3" xfId="44"/>
    <cellStyle name="Accent2 2" xfId="45"/>
    <cellStyle name="Accent2 3" xfId="46"/>
    <cellStyle name="Accent3 2" xfId="47"/>
    <cellStyle name="Accent3 3" xfId="48"/>
    <cellStyle name="Accent4 2" xfId="49"/>
    <cellStyle name="Accent4 3" xfId="50"/>
    <cellStyle name="Accent5 2" xfId="51"/>
    <cellStyle name="Accent5 3" xfId="52"/>
    <cellStyle name="Accent6 2" xfId="53"/>
    <cellStyle name="Accent6 3" xfId="54"/>
    <cellStyle name="Avertissement 2" xfId="55"/>
    <cellStyle name="Avertissement 3" xfId="56"/>
    <cellStyle name="Calcul 2" xfId="57"/>
    <cellStyle name="Calcul 3" xfId="58"/>
    <cellStyle name="Cellule liée 2" xfId="59"/>
    <cellStyle name="Cellule liée 3" xfId="60"/>
    <cellStyle name="Comma 2" xfId="61"/>
    <cellStyle name="Commentaire 2" xfId="62"/>
    <cellStyle name="Commentaire 3" xfId="63"/>
    <cellStyle name="Commentaire 4" xfId="64"/>
    <cellStyle name="Commentaire 5" xfId="65"/>
    <cellStyle name="Entrée 2" xfId="66"/>
    <cellStyle name="Entrée 3" xfId="67"/>
    <cellStyle name="Euro" xfId="68"/>
    <cellStyle name="Insatisfaisant 2" xfId="69"/>
    <cellStyle name="Insatisfaisant 3" xfId="70"/>
    <cellStyle name="Milliers" xfId="1" builtinId="3"/>
    <cellStyle name="Milliers 16" xfId="71"/>
    <cellStyle name="Milliers 2" xfId="72"/>
    <cellStyle name="Milliers 2 10" xfId="73"/>
    <cellStyle name="Milliers 2 11" xfId="74"/>
    <cellStyle name="Milliers 2 12" xfId="75"/>
    <cellStyle name="Milliers 2 13" xfId="76"/>
    <cellStyle name="Milliers 2 14" xfId="77"/>
    <cellStyle name="Milliers 2 15" xfId="78"/>
    <cellStyle name="Milliers 2 16" xfId="79"/>
    <cellStyle name="Milliers 2 17" xfId="6"/>
    <cellStyle name="Milliers 2 2" xfId="80"/>
    <cellStyle name="Milliers 2 3" xfId="81"/>
    <cellStyle name="Milliers 2 4" xfId="82"/>
    <cellStyle name="Milliers 2 5" xfId="83"/>
    <cellStyle name="Milliers 2 6" xfId="84"/>
    <cellStyle name="Milliers 2 7" xfId="85"/>
    <cellStyle name="Milliers 2 8" xfId="86"/>
    <cellStyle name="Milliers 2 9" xfId="87"/>
    <cellStyle name="Milliers 3" xfId="4"/>
    <cellStyle name="Milliers 4" xfId="5"/>
    <cellStyle name="Neutre 2" xfId="88"/>
    <cellStyle name="Neutre 3" xfId="89"/>
    <cellStyle name="Normal" xfId="0" builtinId="0"/>
    <cellStyle name="Normal 2" xfId="3"/>
    <cellStyle name="Normal 2 10" xfId="90"/>
    <cellStyle name="Normal 2 10 2" xfId="91"/>
    <cellStyle name="Normal 2 11" xfId="92"/>
    <cellStyle name="Normal 2 12" xfId="93"/>
    <cellStyle name="Normal 2 13" xfId="94"/>
    <cellStyle name="Normal 2 14" xfId="95"/>
    <cellStyle name="Normal 2 15" xfId="96"/>
    <cellStyle name="Normal 2 16" xfId="97"/>
    <cellStyle name="Normal 2 17" xfId="98"/>
    <cellStyle name="Normal 2 18" xfId="99"/>
    <cellStyle name="Normal 2 19" xfId="100"/>
    <cellStyle name="Normal 2 2" xfId="10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0" xfId="113"/>
    <cellStyle name="Normal 2 2 21" xfId="114"/>
    <cellStyle name="Normal 2 2 22" xfId="115"/>
    <cellStyle name="Normal 2 2 23" xfId="116"/>
    <cellStyle name="Normal 2 2 24" xfId="117"/>
    <cellStyle name="Normal 2 2 25" xfId="118"/>
    <cellStyle name="Normal 2 2 26" xfId="119"/>
    <cellStyle name="Normal 2 2 27" xfId="120"/>
    <cellStyle name="Normal 2 2 28" xfId="121"/>
    <cellStyle name="Normal 2 2 29" xfId="122"/>
    <cellStyle name="Normal 2 2 3" xfId="123"/>
    <cellStyle name="Normal 2 2 30" xfId="124"/>
    <cellStyle name="Normal 2 2 31" xfId="125"/>
    <cellStyle name="Normal 2 2 32" xfId="126"/>
    <cellStyle name="Normal 2 2 33" xfId="127"/>
    <cellStyle name="Normal 2 2 34" xfId="128"/>
    <cellStyle name="Normal 2 2 35" xfId="129"/>
    <cellStyle name="Normal 2 2 36" xfId="130"/>
    <cellStyle name="Normal 2 2 37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20" xfId="138"/>
    <cellStyle name="Normal 2 21" xfId="139"/>
    <cellStyle name="Normal 2 22" xfId="140"/>
    <cellStyle name="Normal 2 23" xfId="141"/>
    <cellStyle name="Normal 2 24" xfId="142"/>
    <cellStyle name="Normal 2 25" xfId="143"/>
    <cellStyle name="Normal 2 26" xfId="144"/>
    <cellStyle name="Normal 2 27" xfId="145"/>
    <cellStyle name="Normal 2 28" xfId="146"/>
    <cellStyle name="Normal 2 29" xfId="147"/>
    <cellStyle name="Normal 2 3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6" xfId="155"/>
    <cellStyle name="Normal 2 37" xfId="156"/>
    <cellStyle name="Normal 2 38" xfId="157"/>
    <cellStyle name="Normal 2 39" xfId="158"/>
    <cellStyle name="Normal 2 4" xfId="159"/>
    <cellStyle name="Normal 2 40" xfId="160"/>
    <cellStyle name="Normal 2 41" xfId="161"/>
    <cellStyle name="Normal 2 42" xfId="162"/>
    <cellStyle name="Normal 2 43" xfId="163"/>
    <cellStyle name="Normal 2 44" xfId="164"/>
    <cellStyle name="Normal 2 45" xfId="165"/>
    <cellStyle name="Normal 2 46" xfId="166"/>
    <cellStyle name="Normal 2 47" xfId="167"/>
    <cellStyle name="Normal 2 48" xfId="168"/>
    <cellStyle name="Normal 2 49" xfId="169"/>
    <cellStyle name="Normal 2 5" xfId="170"/>
    <cellStyle name="Normal 2 50" xfId="171"/>
    <cellStyle name="Normal 2 51" xfId="172"/>
    <cellStyle name="Normal 2 52" xfId="173"/>
    <cellStyle name="Normal 2 53" xfId="174"/>
    <cellStyle name="Normal 2 54" xfId="175"/>
    <cellStyle name="Normal 2 55" xfId="176"/>
    <cellStyle name="Normal 2 56" xfId="177"/>
    <cellStyle name="Normal 2 57" xfId="178"/>
    <cellStyle name="Normal 2 6" xfId="179"/>
    <cellStyle name="Normal 2 7" xfId="180"/>
    <cellStyle name="Normal 2 8" xfId="181"/>
    <cellStyle name="Normal 2 9" xfId="182"/>
    <cellStyle name="Normal 3" xfId="183"/>
    <cellStyle name="Normal 4" xfId="184"/>
    <cellStyle name="Normal 5" xfId="185"/>
    <cellStyle name="Normal 6" xfId="186"/>
    <cellStyle name="Normal 7" xfId="187"/>
    <cellStyle name="Pourcentage" xfId="2" builtinId="5"/>
    <cellStyle name="Pourcentage 2" xfId="188"/>
    <cellStyle name="Satisfaisant 2" xfId="189"/>
    <cellStyle name="Satisfaisant 3" xfId="190"/>
    <cellStyle name="Sortie 2" xfId="191"/>
    <cellStyle name="Sortie 3" xfId="192"/>
    <cellStyle name="Texte explicatif 2" xfId="193"/>
    <cellStyle name="Texte explicatif 3" xfId="194"/>
    <cellStyle name="Titre 2" xfId="195"/>
    <cellStyle name="Titre 3" xfId="196"/>
    <cellStyle name="Titre 1 2" xfId="197"/>
    <cellStyle name="Titre 1 3" xfId="198"/>
    <cellStyle name="Titre 2 2" xfId="199"/>
    <cellStyle name="Titre 2 3" xfId="200"/>
    <cellStyle name="Titre 3 2" xfId="201"/>
    <cellStyle name="Titre 3 3" xfId="202"/>
    <cellStyle name="Titre 4 2" xfId="203"/>
    <cellStyle name="Titre 4 3" xfId="204"/>
    <cellStyle name="Total 2" xfId="205"/>
    <cellStyle name="Total 3" xfId="206"/>
    <cellStyle name="Vérification 2" xfId="207"/>
    <cellStyle name="Vérification 3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%20GO%20et%20Ey%20ensemble%202021_Juillet_publication_traitementSIG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-2021"/>
      <sheetName val="Fev-2021"/>
      <sheetName val="Mars-2021"/>
      <sheetName val="Avril-2021"/>
      <sheetName val="Mai-2021"/>
      <sheetName val="Juin-2021"/>
      <sheetName val="Juillet-2021"/>
      <sheetName val="Aout-2020"/>
      <sheetName val="Sept-2020"/>
      <sheetName val="Oct-2020"/>
      <sheetName val="Nov-2020"/>
      <sheetName val="Dec-2020"/>
      <sheetName val="Synthese Janv- Juillet 2021"/>
    </sheetNames>
    <sheetDataSet>
      <sheetData sheetId="0">
        <row r="11">
          <cell r="H11">
            <v>39542109.999999963</v>
          </cell>
        </row>
        <row r="13">
          <cell r="H13">
            <v>692470</v>
          </cell>
        </row>
        <row r="14">
          <cell r="H14">
            <v>914860</v>
          </cell>
        </row>
        <row r="15">
          <cell r="H15">
            <v>389139</v>
          </cell>
        </row>
        <row r="16">
          <cell r="H16">
            <v>868318.29999999993</v>
          </cell>
        </row>
        <row r="17">
          <cell r="H17">
            <v>5334207.9999797372</v>
          </cell>
        </row>
        <row r="18">
          <cell r="H18">
            <v>723612.00010010996</v>
          </cell>
        </row>
        <row r="19">
          <cell r="H19">
            <v>559158.69999999995</v>
          </cell>
        </row>
        <row r="20">
          <cell r="H20">
            <v>966015</v>
          </cell>
        </row>
        <row r="21">
          <cell r="H21">
            <v>2319744</v>
          </cell>
        </row>
        <row r="22">
          <cell r="H22">
            <v>2319744</v>
          </cell>
        </row>
        <row r="23">
          <cell r="H23">
            <v>571513</v>
          </cell>
        </row>
        <row r="24">
          <cell r="H24">
            <v>593441.49500000081</v>
          </cell>
        </row>
        <row r="25">
          <cell r="H25">
            <v>6609432</v>
          </cell>
        </row>
        <row r="26">
          <cell r="H26">
            <v>0</v>
          </cell>
        </row>
        <row r="27">
          <cell r="H27">
            <v>8862419</v>
          </cell>
        </row>
        <row r="28">
          <cell r="H28">
            <v>470163</v>
          </cell>
        </row>
        <row r="29">
          <cell r="H29">
            <v>426387</v>
          </cell>
        </row>
        <row r="30">
          <cell r="H30">
            <v>3353301</v>
          </cell>
        </row>
        <row r="33">
          <cell r="H33">
            <v>89477611.74507986</v>
          </cell>
        </row>
      </sheetData>
      <sheetData sheetId="1">
        <row r="11">
          <cell r="H11">
            <v>30673559.999999955</v>
          </cell>
        </row>
        <row r="13">
          <cell r="H13">
            <v>623830</v>
          </cell>
        </row>
        <row r="14">
          <cell r="H14">
            <v>657830</v>
          </cell>
        </row>
        <row r="15">
          <cell r="H15">
            <v>356758.5</v>
          </cell>
        </row>
        <row r="16">
          <cell r="H16">
            <v>729483.39999999991</v>
          </cell>
        </row>
        <row r="17">
          <cell r="H17">
            <v>4844691</v>
          </cell>
        </row>
        <row r="18">
          <cell r="H18">
            <v>672987</v>
          </cell>
        </row>
        <row r="19">
          <cell r="H19">
            <v>509646</v>
          </cell>
        </row>
        <row r="20">
          <cell r="H20">
            <v>900021</v>
          </cell>
        </row>
        <row r="21">
          <cell r="H21">
            <v>2104245</v>
          </cell>
        </row>
        <row r="22">
          <cell r="H22">
            <v>2104245</v>
          </cell>
        </row>
        <row r="23">
          <cell r="H23">
            <v>497412</v>
          </cell>
        </row>
        <row r="24">
          <cell r="H24">
            <v>506601</v>
          </cell>
        </row>
        <row r="25">
          <cell r="H25">
            <v>6105605.6900000004</v>
          </cell>
        </row>
        <row r="26">
          <cell r="H26">
            <v>0</v>
          </cell>
        </row>
        <row r="27">
          <cell r="H27">
            <v>8054181</v>
          </cell>
        </row>
        <row r="28">
          <cell r="H28">
            <v>426503</v>
          </cell>
        </row>
        <row r="29">
          <cell r="H29">
            <v>373093</v>
          </cell>
        </row>
        <row r="30">
          <cell r="H30">
            <v>3025401</v>
          </cell>
        </row>
        <row r="33">
          <cell r="H33">
            <v>76067817.190000087</v>
          </cell>
        </row>
      </sheetData>
      <sheetData sheetId="2">
        <row r="11">
          <cell r="H11">
            <v>30954200.000000048</v>
          </cell>
        </row>
        <row r="13">
          <cell r="H13">
            <v>704417</v>
          </cell>
        </row>
        <row r="14">
          <cell r="H14">
            <v>370860</v>
          </cell>
        </row>
        <row r="15">
          <cell r="H15">
            <v>402082</v>
          </cell>
        </row>
        <row r="16">
          <cell r="H16">
            <v>856712.4</v>
          </cell>
        </row>
        <row r="17">
          <cell r="H17">
            <v>5281002.0000417838</v>
          </cell>
        </row>
        <row r="18">
          <cell r="H18">
            <v>741159</v>
          </cell>
        </row>
        <row r="19">
          <cell r="H19">
            <v>539934.6</v>
          </cell>
        </row>
        <row r="20">
          <cell r="H20">
            <v>1005584</v>
          </cell>
        </row>
        <row r="21">
          <cell r="H21">
            <v>2271319</v>
          </cell>
        </row>
        <row r="22">
          <cell r="H22">
            <v>2271319</v>
          </cell>
        </row>
        <row r="23">
          <cell r="H23">
            <v>339612</v>
          </cell>
        </row>
        <row r="24">
          <cell r="H24">
            <v>505339</v>
          </cell>
        </row>
        <row r="25">
          <cell r="H25">
            <v>6590274</v>
          </cell>
        </row>
        <row r="26">
          <cell r="H26">
            <v>0</v>
          </cell>
        </row>
        <row r="27">
          <cell r="H27">
            <v>8780800</v>
          </cell>
        </row>
        <row r="28">
          <cell r="H28">
            <v>469141</v>
          </cell>
        </row>
        <row r="29">
          <cell r="H29">
            <v>412177</v>
          </cell>
        </row>
        <row r="30">
          <cell r="H30">
            <v>3281993</v>
          </cell>
        </row>
        <row r="33">
          <cell r="H33">
            <v>80054377.20004189</v>
          </cell>
        </row>
      </sheetData>
      <sheetData sheetId="3">
        <row r="11">
          <cell r="H11">
            <v>33058760</v>
          </cell>
        </row>
        <row r="13">
          <cell r="H13">
            <v>697353</v>
          </cell>
        </row>
        <row r="14">
          <cell r="H14">
            <v>510600</v>
          </cell>
        </row>
        <row r="15">
          <cell r="H15">
            <v>384603.4</v>
          </cell>
        </row>
        <row r="16">
          <cell r="H16">
            <v>824752.29999999993</v>
          </cell>
        </row>
        <row r="17">
          <cell r="H17">
            <v>5229803.0000118483</v>
          </cell>
        </row>
        <row r="18">
          <cell r="H18">
            <v>715097</v>
          </cell>
        </row>
        <row r="19">
          <cell r="H19">
            <v>555232.5</v>
          </cell>
        </row>
        <row r="20">
          <cell r="H20">
            <v>945641</v>
          </cell>
        </row>
        <row r="21">
          <cell r="H21">
            <v>2208581</v>
          </cell>
        </row>
        <row r="22">
          <cell r="H22">
            <v>2208581</v>
          </cell>
        </row>
        <row r="23">
          <cell r="H23">
            <v>631714</v>
          </cell>
        </row>
        <row r="24">
          <cell r="H24">
            <v>523484.3</v>
          </cell>
        </row>
        <row r="25">
          <cell r="H25">
            <v>6342003.0000000009</v>
          </cell>
        </row>
        <row r="26">
          <cell r="H26">
            <v>0</v>
          </cell>
        </row>
        <row r="27">
          <cell r="H27">
            <v>9039809</v>
          </cell>
        </row>
        <row r="28">
          <cell r="H28">
            <v>458224</v>
          </cell>
        </row>
        <row r="29">
          <cell r="H29">
            <v>393432</v>
          </cell>
        </row>
        <row r="30">
          <cell r="H30">
            <v>2922209</v>
          </cell>
        </row>
        <row r="33">
          <cell r="H33">
            <v>83701815.450011939</v>
          </cell>
        </row>
      </sheetData>
      <sheetData sheetId="4">
        <row r="11">
          <cell r="H11">
            <v>36515929.99999997</v>
          </cell>
        </row>
        <row r="13">
          <cell r="H13">
            <v>744318</v>
          </cell>
        </row>
        <row r="14">
          <cell r="H14">
            <v>449420</v>
          </cell>
        </row>
        <row r="15">
          <cell r="H15">
            <v>379160.50000000006</v>
          </cell>
        </row>
        <row r="16">
          <cell r="H16">
            <v>802140.70000000007</v>
          </cell>
        </row>
        <row r="17">
          <cell r="H17">
            <v>5265684.0000268593</v>
          </cell>
        </row>
        <row r="18">
          <cell r="H18">
            <v>739766</v>
          </cell>
        </row>
        <row r="19">
          <cell r="H19">
            <v>578076.29999999993</v>
          </cell>
        </row>
        <row r="20">
          <cell r="H20">
            <v>969846</v>
          </cell>
        </row>
        <row r="21">
          <cell r="H21">
            <v>2179414</v>
          </cell>
        </row>
        <row r="22">
          <cell r="H22">
            <v>2179414</v>
          </cell>
        </row>
        <row r="23">
          <cell r="H23">
            <v>959785</v>
          </cell>
        </row>
        <row r="24">
          <cell r="H24">
            <v>536067.00000000012</v>
          </cell>
        </row>
        <row r="25">
          <cell r="H25">
            <v>6173237</v>
          </cell>
        </row>
        <row r="26">
          <cell r="H26">
            <v>0</v>
          </cell>
        </row>
        <row r="27">
          <cell r="H27">
            <v>8529497</v>
          </cell>
        </row>
        <row r="28">
          <cell r="H28">
            <v>477001</v>
          </cell>
        </row>
        <row r="29">
          <cell r="H29">
            <v>389843</v>
          </cell>
        </row>
        <row r="30">
          <cell r="H30">
            <v>2953421</v>
          </cell>
        </row>
        <row r="33">
          <cell r="H33">
            <v>86724207.000026867</v>
          </cell>
        </row>
      </sheetData>
      <sheetData sheetId="5">
        <row r="11">
          <cell r="H11">
            <v>41219770.00000003</v>
          </cell>
        </row>
        <row r="13">
          <cell r="H13">
            <v>744437</v>
          </cell>
        </row>
        <row r="14">
          <cell r="H14">
            <v>790010</v>
          </cell>
        </row>
        <row r="15">
          <cell r="H15">
            <v>422873.59999999998</v>
          </cell>
        </row>
        <row r="16">
          <cell r="H16">
            <v>762385.3</v>
          </cell>
        </row>
        <row r="17">
          <cell r="H17">
            <v>5062722.9999999972</v>
          </cell>
        </row>
        <row r="18">
          <cell r="H18">
            <v>712470</v>
          </cell>
        </row>
        <row r="19">
          <cell r="H19">
            <v>550190.6</v>
          </cell>
        </row>
        <row r="20">
          <cell r="H20">
            <v>917536</v>
          </cell>
        </row>
        <row r="21">
          <cell r="H21">
            <v>2021141</v>
          </cell>
        </row>
        <row r="22">
          <cell r="H22">
            <v>2021141</v>
          </cell>
        </row>
        <row r="23">
          <cell r="H23">
            <v>900589</v>
          </cell>
        </row>
        <row r="24">
          <cell r="H24">
            <v>499517</v>
          </cell>
        </row>
        <row r="25">
          <cell r="H25">
            <v>5746537</v>
          </cell>
        </row>
        <row r="26">
          <cell r="H26">
            <v>0</v>
          </cell>
        </row>
        <row r="27">
          <cell r="H27">
            <v>8866602</v>
          </cell>
        </row>
        <row r="28">
          <cell r="H28">
            <v>452047</v>
          </cell>
        </row>
        <row r="29">
          <cell r="H29">
            <v>379019</v>
          </cell>
        </row>
        <row r="30">
          <cell r="H30">
            <v>2840039</v>
          </cell>
        </row>
        <row r="33">
          <cell r="H33">
            <v>95164424.5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5"/>
  <sheetViews>
    <sheetView tabSelected="1" workbookViewId="0">
      <selection activeCell="A8" sqref="A8"/>
    </sheetView>
  </sheetViews>
  <sheetFormatPr baseColWidth="10" defaultRowHeight="15" x14ac:dyDescent="0.25"/>
  <cols>
    <col min="1" max="1" width="19.7109375" customWidth="1"/>
    <col min="2" max="2" width="15.28515625" customWidth="1"/>
    <col min="3" max="3" width="11.5703125" bestFit="1" customWidth="1"/>
    <col min="4" max="4" width="11.7109375" bestFit="1" customWidth="1"/>
    <col min="5" max="5" width="12.85546875" customWidth="1"/>
    <col min="6" max="8" width="16.85546875" customWidth="1"/>
    <col min="9" max="9" width="13" customWidth="1"/>
    <col min="10" max="10" width="15.140625" customWidth="1"/>
    <col min="13" max="13" width="14.5703125" customWidth="1"/>
    <col min="15" max="15" width="22.42578125" customWidth="1"/>
  </cols>
  <sheetData>
    <row r="1" spans="1:16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3"/>
    </row>
    <row r="2" spans="1:16" ht="15.75" x14ac:dyDescent="0.2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</row>
    <row r="3" spans="1:16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6" ht="15.75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6" x14ac:dyDescent="0.25">
      <c r="A8" s="6" t="s">
        <v>3</v>
      </c>
      <c r="B8" s="7" t="s">
        <v>4</v>
      </c>
      <c r="C8" s="8"/>
      <c r="D8" s="8"/>
      <c r="E8" s="8"/>
      <c r="F8" s="8"/>
      <c r="G8" s="8"/>
      <c r="H8" s="8"/>
      <c r="I8" s="8"/>
      <c r="J8" s="8"/>
      <c r="K8" s="8"/>
    </row>
    <row r="9" spans="1:16" ht="15.75" thickBot="1" x14ac:dyDescent="0.3">
      <c r="A9" s="6"/>
      <c r="B9" s="7"/>
      <c r="C9" s="8"/>
      <c r="D9" s="8"/>
      <c r="E9" s="8"/>
      <c r="F9" s="8"/>
      <c r="G9" s="8"/>
      <c r="H9" s="8"/>
      <c r="I9" s="8"/>
      <c r="J9" s="2"/>
      <c r="K9" s="8"/>
    </row>
    <row r="10" spans="1:16" ht="82.5" customHeight="1" thickBot="1" x14ac:dyDescent="0.3">
      <c r="A10" s="9" t="s">
        <v>5</v>
      </c>
      <c r="B10" s="10" t="s">
        <v>6</v>
      </c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10" t="s">
        <v>12</v>
      </c>
      <c r="I10" s="10" t="s">
        <v>13</v>
      </c>
      <c r="J10" s="10" t="s">
        <v>14</v>
      </c>
      <c r="K10" s="10" t="s">
        <v>15</v>
      </c>
      <c r="P10" s="11"/>
    </row>
    <row r="11" spans="1:16" ht="45.75" thickBot="1" x14ac:dyDescent="0.3">
      <c r="A11" s="12" t="s">
        <v>16</v>
      </c>
      <c r="B11" s="13" t="s">
        <v>17</v>
      </c>
      <c r="C11" s="14">
        <v>164484</v>
      </c>
      <c r="D11" s="14">
        <v>1057222</v>
      </c>
      <c r="E11" s="14">
        <v>1093707</v>
      </c>
      <c r="F11" s="14">
        <v>1093707</v>
      </c>
      <c r="G11" s="14">
        <v>2300080.0000000042</v>
      </c>
      <c r="H11" s="14">
        <v>40354260</v>
      </c>
      <c r="I11" s="15">
        <f t="shared" ref="I11:I33" si="0">F11/G11</f>
        <v>0.47550824319154028</v>
      </c>
      <c r="J11" s="15">
        <f t="shared" ref="J11:J33" si="1">F11/H11</f>
        <v>2.710264046472417E-2</v>
      </c>
      <c r="K11" s="16"/>
      <c r="L11" s="17"/>
      <c r="N11" s="17"/>
      <c r="O11" s="18"/>
    </row>
    <row r="12" spans="1:16" ht="15.75" thickBot="1" x14ac:dyDescent="0.3">
      <c r="A12" s="12" t="s">
        <v>18</v>
      </c>
      <c r="B12" s="13" t="s">
        <v>19</v>
      </c>
      <c r="C12" s="14"/>
      <c r="D12" s="14"/>
      <c r="E12" s="14"/>
      <c r="F12" s="14">
        <v>0</v>
      </c>
      <c r="G12" s="14">
        <v>0</v>
      </c>
      <c r="H12" s="14">
        <v>0</v>
      </c>
      <c r="I12" s="15">
        <v>0</v>
      </c>
      <c r="J12" s="15">
        <v>0</v>
      </c>
      <c r="K12" s="16"/>
      <c r="L12" s="17"/>
      <c r="N12" s="17"/>
      <c r="O12" s="18"/>
    </row>
    <row r="13" spans="1:16" ht="23.25" thickBot="1" x14ac:dyDescent="0.3">
      <c r="A13" s="12" t="s">
        <v>20</v>
      </c>
      <c r="B13" s="13" t="s">
        <v>21</v>
      </c>
      <c r="C13" s="14">
        <v>16773</v>
      </c>
      <c r="D13" s="14">
        <v>224947.6</v>
      </c>
      <c r="E13" s="14">
        <v>215438</v>
      </c>
      <c r="F13" s="14">
        <v>215438</v>
      </c>
      <c r="G13" s="14">
        <v>772119</v>
      </c>
      <c r="H13" s="14">
        <v>772119</v>
      </c>
      <c r="I13" s="15">
        <f t="shared" si="0"/>
        <v>0.27902175700895848</v>
      </c>
      <c r="J13" s="15">
        <f t="shared" si="1"/>
        <v>0.27902175700895848</v>
      </c>
      <c r="K13" s="19"/>
      <c r="L13" s="17"/>
      <c r="N13" s="17"/>
      <c r="O13" s="18"/>
    </row>
    <row r="14" spans="1:16" ht="23.25" thickBot="1" x14ac:dyDescent="0.3">
      <c r="A14" s="12" t="s">
        <v>22</v>
      </c>
      <c r="B14" s="13" t="s">
        <v>23</v>
      </c>
      <c r="C14" s="14">
        <v>16406</v>
      </c>
      <c r="D14" s="14">
        <v>18836</v>
      </c>
      <c r="E14" s="14">
        <v>21859</v>
      </c>
      <c r="F14" s="14">
        <v>195363</v>
      </c>
      <c r="G14" s="14">
        <v>786120</v>
      </c>
      <c r="H14" s="14">
        <v>4846372</v>
      </c>
      <c r="I14" s="15">
        <f t="shared" si="0"/>
        <v>0.24851549381773774</v>
      </c>
      <c r="J14" s="15">
        <f t="shared" si="1"/>
        <v>4.0311185356798861E-2</v>
      </c>
      <c r="K14" s="19"/>
      <c r="L14" s="17"/>
      <c r="N14" s="17"/>
      <c r="O14" s="18"/>
    </row>
    <row r="15" spans="1:16" ht="15.75" thickBot="1" x14ac:dyDescent="0.3">
      <c r="A15" s="12" t="s">
        <v>24</v>
      </c>
      <c r="B15" s="13" t="s">
        <v>25</v>
      </c>
      <c r="C15" s="14">
        <v>17405</v>
      </c>
      <c r="D15" s="14">
        <v>127634</v>
      </c>
      <c r="E15" s="14">
        <v>131439</v>
      </c>
      <c r="F15" s="14">
        <v>131439</v>
      </c>
      <c r="G15" s="14">
        <v>440420.4</v>
      </c>
      <c r="H15" s="14">
        <v>440420.4</v>
      </c>
      <c r="I15" s="15">
        <f t="shared" si="0"/>
        <v>0.2984398542846789</v>
      </c>
      <c r="J15" s="15">
        <f t="shared" si="1"/>
        <v>0.2984398542846789</v>
      </c>
      <c r="K15" s="19"/>
      <c r="L15" s="17"/>
      <c r="N15" s="17"/>
      <c r="O15" s="18"/>
    </row>
    <row r="16" spans="1:16" ht="34.5" thickBot="1" x14ac:dyDescent="0.3">
      <c r="A16" s="12" t="s">
        <v>26</v>
      </c>
      <c r="B16" s="13" t="s">
        <v>27</v>
      </c>
      <c r="C16" s="14"/>
      <c r="D16" s="14"/>
      <c r="E16" s="14"/>
      <c r="F16" s="14">
        <v>0</v>
      </c>
      <c r="G16" s="14">
        <v>795812</v>
      </c>
      <c r="H16" s="14">
        <v>795812</v>
      </c>
      <c r="I16" s="15">
        <f t="shared" si="0"/>
        <v>0</v>
      </c>
      <c r="J16" s="15">
        <f t="shared" si="1"/>
        <v>0</v>
      </c>
      <c r="K16" s="19"/>
      <c r="L16" s="17"/>
      <c r="N16" s="17"/>
      <c r="O16" s="18"/>
    </row>
    <row r="17" spans="1:15" ht="34.5" thickBot="1" x14ac:dyDescent="0.3">
      <c r="A17" s="12" t="s">
        <v>28</v>
      </c>
      <c r="B17" s="13" t="s">
        <v>29</v>
      </c>
      <c r="C17" s="14">
        <v>60638</v>
      </c>
      <c r="D17" s="14"/>
      <c r="E17" s="14"/>
      <c r="F17" s="14">
        <v>0</v>
      </c>
      <c r="G17" s="14">
        <v>0</v>
      </c>
      <c r="H17" s="14">
        <v>5179887.0000000056</v>
      </c>
      <c r="I17" s="15" t="e">
        <f t="shared" si="0"/>
        <v>#DIV/0!</v>
      </c>
      <c r="J17" s="15">
        <f t="shared" si="1"/>
        <v>0</v>
      </c>
      <c r="K17" s="19"/>
      <c r="L17" s="17"/>
      <c r="N17" s="17"/>
      <c r="O17" s="18"/>
    </row>
    <row r="18" spans="1:15" ht="34.5" thickBot="1" x14ac:dyDescent="0.3">
      <c r="A18" s="12" t="s">
        <v>30</v>
      </c>
      <c r="B18" s="13" t="s">
        <v>31</v>
      </c>
      <c r="C18" s="14">
        <v>25337</v>
      </c>
      <c r="D18" s="14">
        <v>211538</v>
      </c>
      <c r="E18" s="14">
        <v>207157</v>
      </c>
      <c r="F18" s="14">
        <v>207157</v>
      </c>
      <c r="G18" s="14">
        <v>697389</v>
      </c>
      <c r="H18" s="14">
        <v>697389</v>
      </c>
      <c r="I18" s="15">
        <f t="shared" si="0"/>
        <v>0.29704655507901617</v>
      </c>
      <c r="J18" s="15">
        <f t="shared" si="1"/>
        <v>0.29704655507901617</v>
      </c>
      <c r="K18" s="19"/>
      <c r="L18" s="17"/>
      <c r="N18" s="17"/>
      <c r="O18" s="18"/>
    </row>
    <row r="19" spans="1:15" ht="23.25" thickBot="1" x14ac:dyDescent="0.3">
      <c r="A19" s="12" t="s">
        <v>32</v>
      </c>
      <c r="B19" s="13" t="s">
        <v>33</v>
      </c>
      <c r="C19" s="14">
        <v>11617</v>
      </c>
      <c r="D19" s="14">
        <v>160907</v>
      </c>
      <c r="E19" s="14">
        <v>157700</v>
      </c>
      <c r="F19" s="14">
        <v>157700</v>
      </c>
      <c r="G19" s="14">
        <v>550013.5</v>
      </c>
      <c r="H19" s="14">
        <v>550013.5</v>
      </c>
      <c r="I19" s="15">
        <f t="shared" si="0"/>
        <v>0.28672023504877608</v>
      </c>
      <c r="J19" s="15">
        <f t="shared" si="1"/>
        <v>0.28672023504877608</v>
      </c>
      <c r="K19" s="19"/>
      <c r="L19" s="17"/>
      <c r="N19" s="17"/>
      <c r="O19" s="18"/>
    </row>
    <row r="20" spans="1:15" ht="45.75" thickBot="1" x14ac:dyDescent="0.3">
      <c r="A20" s="12" t="s">
        <v>34</v>
      </c>
      <c r="B20" s="13" t="s">
        <v>35</v>
      </c>
      <c r="C20" s="14"/>
      <c r="D20" s="14"/>
      <c r="E20" s="14"/>
      <c r="F20" s="14">
        <v>0</v>
      </c>
      <c r="G20" s="14">
        <v>945107</v>
      </c>
      <c r="H20" s="14">
        <v>945107</v>
      </c>
      <c r="I20" s="15">
        <f t="shared" si="0"/>
        <v>0</v>
      </c>
      <c r="J20" s="15">
        <f t="shared" si="1"/>
        <v>0</v>
      </c>
      <c r="K20" s="19"/>
      <c r="L20" s="17"/>
      <c r="N20" s="17"/>
      <c r="O20" s="18"/>
    </row>
    <row r="21" spans="1:15" ht="15.75" thickBot="1" x14ac:dyDescent="0.3">
      <c r="A21" s="12" t="s">
        <v>36</v>
      </c>
      <c r="B21" s="13" t="s">
        <v>37</v>
      </c>
      <c r="C21" s="14">
        <v>142943</v>
      </c>
      <c r="D21" s="14">
        <v>523350</v>
      </c>
      <c r="E21" s="14">
        <v>541881</v>
      </c>
      <c r="F21" s="14">
        <v>541881</v>
      </c>
      <c r="G21" s="14">
        <v>2069195</v>
      </c>
      <c r="H21" s="14">
        <v>2069195</v>
      </c>
      <c r="I21" s="15">
        <f t="shared" si="0"/>
        <v>0.2618801031318943</v>
      </c>
      <c r="J21" s="15">
        <f t="shared" si="1"/>
        <v>0.2618801031318943</v>
      </c>
      <c r="K21" s="19"/>
      <c r="L21" s="17"/>
      <c r="N21" s="17"/>
      <c r="O21" s="18"/>
    </row>
    <row r="22" spans="1:15" ht="45.75" thickBot="1" x14ac:dyDescent="0.3">
      <c r="A22" s="12" t="s">
        <v>38</v>
      </c>
      <c r="B22" s="13" t="s">
        <v>39</v>
      </c>
      <c r="C22" s="14"/>
      <c r="D22" s="14"/>
      <c r="E22" s="14"/>
      <c r="F22" s="14">
        <v>0</v>
      </c>
      <c r="G22" s="14">
        <v>1081902</v>
      </c>
      <c r="H22" s="14">
        <v>2069195</v>
      </c>
      <c r="I22" s="15">
        <f t="shared" si="0"/>
        <v>0</v>
      </c>
      <c r="J22" s="15">
        <f t="shared" si="1"/>
        <v>0</v>
      </c>
      <c r="K22" s="19"/>
      <c r="L22" s="17"/>
      <c r="N22" s="17"/>
      <c r="O22" s="18"/>
    </row>
    <row r="23" spans="1:15" ht="23.25" thickBot="1" x14ac:dyDescent="0.3">
      <c r="A23" s="12" t="s">
        <v>40</v>
      </c>
      <c r="B23" s="13" t="s">
        <v>41</v>
      </c>
      <c r="C23" s="14">
        <v>26454</v>
      </c>
      <c r="D23" s="14">
        <v>403454</v>
      </c>
      <c r="E23" s="14">
        <v>388862</v>
      </c>
      <c r="F23" s="14">
        <v>388862</v>
      </c>
      <c r="G23" s="14">
        <v>1398734</v>
      </c>
      <c r="H23" s="14">
        <v>1398734</v>
      </c>
      <c r="I23" s="15">
        <f t="shared" si="0"/>
        <v>0.27800997187456655</v>
      </c>
      <c r="J23" s="15">
        <f t="shared" si="1"/>
        <v>0.27800997187456655</v>
      </c>
      <c r="K23" s="19"/>
      <c r="L23" s="17"/>
      <c r="N23" s="17"/>
      <c r="O23" s="18"/>
    </row>
    <row r="24" spans="1:15" ht="23.25" thickBot="1" x14ac:dyDescent="0.3">
      <c r="A24" s="12" t="s">
        <v>42</v>
      </c>
      <c r="B24" s="13" t="s">
        <v>43</v>
      </c>
      <c r="C24" s="14">
        <v>1589</v>
      </c>
      <c r="D24" s="14">
        <v>166732</v>
      </c>
      <c r="E24" s="14">
        <v>156639</v>
      </c>
      <c r="F24" s="14">
        <v>156639</v>
      </c>
      <c r="G24" s="14">
        <v>549375</v>
      </c>
      <c r="H24" s="14">
        <v>549375</v>
      </c>
      <c r="I24" s="15">
        <f t="shared" si="0"/>
        <v>0.28512218430034131</v>
      </c>
      <c r="J24" s="15">
        <f t="shared" si="1"/>
        <v>0.28512218430034131</v>
      </c>
      <c r="K24" s="19"/>
      <c r="L24" s="17"/>
      <c r="N24" s="17"/>
      <c r="O24" s="18"/>
    </row>
    <row r="25" spans="1:15" ht="23.25" thickBot="1" x14ac:dyDescent="0.3">
      <c r="A25" s="12" t="s">
        <v>44</v>
      </c>
      <c r="B25" s="13" t="s">
        <v>43</v>
      </c>
      <c r="C25" s="14">
        <v>106554</v>
      </c>
      <c r="D25" s="14">
        <v>367018</v>
      </c>
      <c r="E25" s="14">
        <v>352783</v>
      </c>
      <c r="F25" s="14">
        <v>352783.02000000101</v>
      </c>
      <c r="G25" s="14">
        <v>1267325.9900000033</v>
      </c>
      <c r="H25" s="14">
        <v>6003235.9799999986</v>
      </c>
      <c r="I25" s="15">
        <f t="shared" si="0"/>
        <v>0.27836801484675627</v>
      </c>
      <c r="J25" s="15">
        <f t="shared" si="1"/>
        <v>5.8765476015820571E-2</v>
      </c>
      <c r="K25" s="19"/>
      <c r="L25" s="17"/>
      <c r="N25" s="17"/>
      <c r="O25" s="18"/>
    </row>
    <row r="26" spans="1:15" ht="23.25" thickBot="1" x14ac:dyDescent="0.3">
      <c r="A26" s="12" t="s">
        <v>45</v>
      </c>
      <c r="B26" s="13" t="s">
        <v>41</v>
      </c>
      <c r="C26" s="14"/>
      <c r="D26" s="14"/>
      <c r="E26" s="14"/>
      <c r="F26" s="14">
        <v>0</v>
      </c>
      <c r="G26" s="14">
        <v>0</v>
      </c>
      <c r="H26" s="14">
        <v>0</v>
      </c>
      <c r="I26" s="15" t="e">
        <f t="shared" si="0"/>
        <v>#DIV/0!</v>
      </c>
      <c r="J26" s="15" t="e">
        <f t="shared" si="1"/>
        <v>#DIV/0!</v>
      </c>
      <c r="K26" s="19"/>
      <c r="L26" s="17"/>
      <c r="N26" s="17"/>
      <c r="O26" s="18"/>
    </row>
    <row r="27" spans="1:15" ht="15.75" thickBot="1" x14ac:dyDescent="0.3">
      <c r="A27" s="12" t="s">
        <v>46</v>
      </c>
      <c r="B27" s="13" t="s">
        <v>25</v>
      </c>
      <c r="C27" s="14">
        <v>45795</v>
      </c>
      <c r="D27" s="14">
        <v>51997</v>
      </c>
      <c r="E27" s="14">
        <v>62189</v>
      </c>
      <c r="F27" s="14">
        <v>60504</v>
      </c>
      <c r="G27" s="14">
        <v>207285</v>
      </c>
      <c r="H27" s="14">
        <v>9267002</v>
      </c>
      <c r="I27" s="15">
        <f t="shared" si="0"/>
        <v>0.2918879803169549</v>
      </c>
      <c r="J27" s="15">
        <f t="shared" si="1"/>
        <v>6.528972368841617E-3</v>
      </c>
      <c r="K27" s="19"/>
      <c r="L27" s="17"/>
      <c r="N27" s="17"/>
      <c r="O27" s="18"/>
    </row>
    <row r="28" spans="1:15" ht="57" thickBot="1" x14ac:dyDescent="0.3">
      <c r="A28" s="12" t="s">
        <v>47</v>
      </c>
      <c r="B28" s="13" t="s">
        <v>48</v>
      </c>
      <c r="C28" s="14">
        <v>31484</v>
      </c>
      <c r="D28" s="14">
        <v>131982</v>
      </c>
      <c r="E28" s="14">
        <v>135006</v>
      </c>
      <c r="F28" s="14">
        <v>135006</v>
      </c>
      <c r="G28" s="14">
        <v>450946</v>
      </c>
      <c r="H28" s="14">
        <v>450946</v>
      </c>
      <c r="I28" s="15">
        <f t="shared" si="0"/>
        <v>0.29938396171603693</v>
      </c>
      <c r="J28" s="15">
        <f t="shared" si="1"/>
        <v>0.29938396171603693</v>
      </c>
      <c r="K28" s="19"/>
      <c r="L28" s="17"/>
      <c r="N28" s="17"/>
      <c r="O28" s="18"/>
    </row>
    <row r="29" spans="1:15" ht="34.5" thickBot="1" x14ac:dyDescent="0.3">
      <c r="A29" s="12" t="s">
        <v>49</v>
      </c>
      <c r="B29" s="13" t="s">
        <v>50</v>
      </c>
      <c r="C29" s="14">
        <v>30206</v>
      </c>
      <c r="D29" s="14">
        <v>108000</v>
      </c>
      <c r="E29" s="14">
        <v>109141</v>
      </c>
      <c r="F29" s="14">
        <v>109141</v>
      </c>
      <c r="G29" s="14">
        <v>375557</v>
      </c>
      <c r="H29" s="14">
        <v>375557</v>
      </c>
      <c r="I29" s="15">
        <f t="shared" si="0"/>
        <v>0.29061101244285154</v>
      </c>
      <c r="J29" s="15">
        <f t="shared" si="1"/>
        <v>0.29061101244285154</v>
      </c>
      <c r="K29" s="19"/>
      <c r="L29" s="17"/>
      <c r="N29" s="17"/>
      <c r="O29" s="18"/>
    </row>
    <row r="30" spans="1:15" ht="23.25" thickBot="1" x14ac:dyDescent="0.3">
      <c r="A30" s="12" t="s">
        <v>51</v>
      </c>
      <c r="B30" s="13" t="s">
        <v>43</v>
      </c>
      <c r="C30" s="14">
        <v>28877</v>
      </c>
      <c r="D30" s="14">
        <v>95901</v>
      </c>
      <c r="E30" s="14">
        <v>97195</v>
      </c>
      <c r="F30" s="14">
        <v>97195</v>
      </c>
      <c r="G30" s="14">
        <v>365100</v>
      </c>
      <c r="H30" s="14">
        <v>2919261</v>
      </c>
      <c r="I30" s="15">
        <f t="shared" si="0"/>
        <v>0.26621473568885234</v>
      </c>
      <c r="J30" s="15">
        <f t="shared" si="1"/>
        <v>3.3294385120069769E-2</v>
      </c>
      <c r="K30" s="19"/>
      <c r="L30" s="17"/>
      <c r="N30" s="17"/>
      <c r="O30" s="18"/>
    </row>
    <row r="31" spans="1:15" ht="25.5" customHeight="1" thickBot="1" x14ac:dyDescent="0.3">
      <c r="A31" s="20" t="s">
        <v>52</v>
      </c>
      <c r="B31" s="21"/>
      <c r="C31" s="22"/>
      <c r="D31" s="22">
        <v>3649518.6</v>
      </c>
      <c r="E31" s="22">
        <v>3670996</v>
      </c>
      <c r="F31" s="22">
        <f t="shared" ref="F31:H31" si="2">SUM(F11:F30)</f>
        <v>3842815.0200000009</v>
      </c>
      <c r="G31" s="22">
        <f t="shared" si="2"/>
        <v>15052480.890000008</v>
      </c>
      <c r="H31" s="22">
        <f t="shared" si="2"/>
        <v>79683880.879999995</v>
      </c>
      <c r="I31" s="23">
        <f t="shared" si="0"/>
        <v>0.25529446262595445</v>
      </c>
      <c r="J31" s="23">
        <f t="shared" si="1"/>
        <v>4.8225751275682613E-2</v>
      </c>
      <c r="K31" s="24"/>
    </row>
    <row r="32" spans="1:15" ht="21" customHeight="1" thickBot="1" x14ac:dyDescent="0.3">
      <c r="A32" s="25" t="s">
        <v>53</v>
      </c>
      <c r="B32" s="26"/>
      <c r="C32" s="27"/>
      <c r="D32" s="27">
        <v>1983585.4</v>
      </c>
      <c r="E32" s="27">
        <v>1966512</v>
      </c>
      <c r="F32" s="27">
        <f t="shared" ref="F32:H32" si="3">F33-F31</f>
        <v>1791283.0000000005</v>
      </c>
      <c r="G32" s="27">
        <f t="shared" si="3"/>
        <v>6680406.6689702757</v>
      </c>
      <c r="H32" s="27">
        <f t="shared" si="3"/>
        <v>15692297.5</v>
      </c>
      <c r="I32" s="15">
        <f t="shared" si="0"/>
        <v>0.26813981375120544</v>
      </c>
      <c r="J32" s="15">
        <f t="shared" si="1"/>
        <v>0.11415046139674578</v>
      </c>
      <c r="K32" s="19"/>
    </row>
    <row r="33" spans="1:11" ht="27" customHeight="1" thickBot="1" x14ac:dyDescent="0.3">
      <c r="A33" s="28" t="s">
        <v>54</v>
      </c>
      <c r="B33" s="29"/>
      <c r="C33" s="30"/>
      <c r="D33" s="30">
        <v>5633104</v>
      </c>
      <c r="E33" s="30">
        <v>5637508</v>
      </c>
      <c r="F33" s="30">
        <v>5634098.0200000014</v>
      </c>
      <c r="G33" s="30">
        <v>21732887.558970284</v>
      </c>
      <c r="H33" s="30">
        <v>95376178.379999995</v>
      </c>
      <c r="I33" s="31">
        <f t="shared" si="0"/>
        <v>0.25924295631274819</v>
      </c>
      <c r="J33" s="32">
        <f t="shared" si="1"/>
        <v>5.9072381759232337E-2</v>
      </c>
      <c r="K33" s="32"/>
    </row>
    <row r="34" spans="1:11" ht="23.25" customHeight="1" thickBot="1" x14ac:dyDescent="0.3">
      <c r="A34" s="33" t="s">
        <v>55</v>
      </c>
      <c r="B34" s="34"/>
      <c r="C34" s="35"/>
      <c r="D34" s="35">
        <v>0.64786991328404375</v>
      </c>
      <c r="E34" s="35">
        <v>0.65117353270274736</v>
      </c>
      <c r="F34" s="35">
        <f t="shared" ref="F34:H34" si="4">F31/F33</f>
        <v>0.68206392688922368</v>
      </c>
      <c r="G34" s="35">
        <f t="shared" si="4"/>
        <v>0.69261302020527282</v>
      </c>
      <c r="H34" s="35">
        <f t="shared" si="4"/>
        <v>0.83546942468717522</v>
      </c>
      <c r="I34" s="36"/>
      <c r="J34" s="36"/>
      <c r="K34" s="24"/>
    </row>
    <row r="35" spans="1:11" ht="19.5" customHeight="1" thickBot="1" x14ac:dyDescent="0.3">
      <c r="A35" s="37" t="s">
        <v>56</v>
      </c>
      <c r="B35" s="38"/>
      <c r="C35" s="19"/>
      <c r="D35" s="19"/>
      <c r="E35" s="19"/>
      <c r="F35" s="19"/>
      <c r="G35" s="19"/>
      <c r="H35" s="19"/>
      <c r="I35" s="19"/>
      <c r="J35" s="19"/>
      <c r="K35" s="19"/>
    </row>
  </sheetData>
  <mergeCells count="5">
    <mergeCell ref="A6:K6"/>
    <mergeCell ref="A32:B32"/>
    <mergeCell ref="A33:B33"/>
    <mergeCell ref="A34:B34"/>
    <mergeCell ref="A35:B35"/>
  </mergeCells>
  <conditionalFormatting sqref="I10 K10 A10:D10 F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40"/>
  <sheetViews>
    <sheetView topLeftCell="A14" workbookViewId="0">
      <selection activeCell="E29" sqref="E29"/>
    </sheetView>
  </sheetViews>
  <sheetFormatPr baseColWidth="10" defaultRowHeight="12.75" x14ac:dyDescent="0.25"/>
  <cols>
    <col min="1" max="1" width="25" style="40" customWidth="1"/>
    <col min="2" max="2" width="14.140625" style="40" customWidth="1"/>
    <col min="3" max="3" width="14.5703125" style="40" customWidth="1"/>
    <col min="4" max="4" width="14.28515625" style="40" customWidth="1"/>
    <col min="5" max="5" width="12.42578125" style="40" bestFit="1" customWidth="1"/>
    <col min="6" max="6" width="14.85546875" style="40" customWidth="1"/>
    <col min="7" max="7" width="14.140625" style="40" customWidth="1"/>
    <col min="8" max="8" width="16.42578125" style="40" customWidth="1"/>
    <col min="9" max="9" width="11.42578125" style="42"/>
    <col min="10" max="256" width="11.42578125" style="40"/>
    <col min="257" max="257" width="25" style="40" customWidth="1"/>
    <col min="258" max="258" width="14.140625" style="40" customWidth="1"/>
    <col min="259" max="259" width="14.5703125" style="40" customWidth="1"/>
    <col min="260" max="260" width="14.28515625" style="40" customWidth="1"/>
    <col min="261" max="261" width="11.42578125" style="40"/>
    <col min="262" max="262" width="14.85546875" style="40" customWidth="1"/>
    <col min="263" max="263" width="14.140625" style="40" customWidth="1"/>
    <col min="264" max="264" width="16.42578125" style="40" customWidth="1"/>
    <col min="265" max="512" width="11.42578125" style="40"/>
    <col min="513" max="513" width="25" style="40" customWidth="1"/>
    <col min="514" max="514" width="14.140625" style="40" customWidth="1"/>
    <col min="515" max="515" width="14.5703125" style="40" customWidth="1"/>
    <col min="516" max="516" width="14.28515625" style="40" customWidth="1"/>
    <col min="517" max="517" width="11.42578125" style="40"/>
    <col min="518" max="518" width="14.85546875" style="40" customWidth="1"/>
    <col min="519" max="519" width="14.140625" style="40" customWidth="1"/>
    <col min="520" max="520" width="16.42578125" style="40" customWidth="1"/>
    <col min="521" max="768" width="11.42578125" style="40"/>
    <col min="769" max="769" width="25" style="40" customWidth="1"/>
    <col min="770" max="770" width="14.140625" style="40" customWidth="1"/>
    <col min="771" max="771" width="14.5703125" style="40" customWidth="1"/>
    <col min="772" max="772" width="14.28515625" style="40" customWidth="1"/>
    <col min="773" max="773" width="11.42578125" style="40"/>
    <col min="774" max="774" width="14.85546875" style="40" customWidth="1"/>
    <col min="775" max="775" width="14.140625" style="40" customWidth="1"/>
    <col min="776" max="776" width="16.42578125" style="40" customWidth="1"/>
    <col min="777" max="1024" width="11.42578125" style="40"/>
    <col min="1025" max="1025" width="25" style="40" customWidth="1"/>
    <col min="1026" max="1026" width="14.140625" style="40" customWidth="1"/>
    <col min="1027" max="1027" width="14.5703125" style="40" customWidth="1"/>
    <col min="1028" max="1028" width="14.28515625" style="40" customWidth="1"/>
    <col min="1029" max="1029" width="11.42578125" style="40"/>
    <col min="1030" max="1030" width="14.85546875" style="40" customWidth="1"/>
    <col min="1031" max="1031" width="14.140625" style="40" customWidth="1"/>
    <col min="1032" max="1032" width="16.42578125" style="40" customWidth="1"/>
    <col min="1033" max="1280" width="11.42578125" style="40"/>
    <col min="1281" max="1281" width="25" style="40" customWidth="1"/>
    <col min="1282" max="1282" width="14.140625" style="40" customWidth="1"/>
    <col min="1283" max="1283" width="14.5703125" style="40" customWidth="1"/>
    <col min="1284" max="1284" width="14.28515625" style="40" customWidth="1"/>
    <col min="1285" max="1285" width="11.42578125" style="40"/>
    <col min="1286" max="1286" width="14.85546875" style="40" customWidth="1"/>
    <col min="1287" max="1287" width="14.140625" style="40" customWidth="1"/>
    <col min="1288" max="1288" width="16.42578125" style="40" customWidth="1"/>
    <col min="1289" max="1536" width="11.42578125" style="40"/>
    <col min="1537" max="1537" width="25" style="40" customWidth="1"/>
    <col min="1538" max="1538" width="14.140625" style="40" customWidth="1"/>
    <col min="1539" max="1539" width="14.5703125" style="40" customWidth="1"/>
    <col min="1540" max="1540" width="14.28515625" style="40" customWidth="1"/>
    <col min="1541" max="1541" width="11.42578125" style="40"/>
    <col min="1542" max="1542" width="14.85546875" style="40" customWidth="1"/>
    <col min="1543" max="1543" width="14.140625" style="40" customWidth="1"/>
    <col min="1544" max="1544" width="16.42578125" style="40" customWidth="1"/>
    <col min="1545" max="1792" width="11.42578125" style="40"/>
    <col min="1793" max="1793" width="25" style="40" customWidth="1"/>
    <col min="1794" max="1794" width="14.140625" style="40" customWidth="1"/>
    <col min="1795" max="1795" width="14.5703125" style="40" customWidth="1"/>
    <col min="1796" max="1796" width="14.28515625" style="40" customWidth="1"/>
    <col min="1797" max="1797" width="11.42578125" style="40"/>
    <col min="1798" max="1798" width="14.85546875" style="40" customWidth="1"/>
    <col min="1799" max="1799" width="14.140625" style="40" customWidth="1"/>
    <col min="1800" max="1800" width="16.42578125" style="40" customWidth="1"/>
    <col min="1801" max="2048" width="11.42578125" style="40"/>
    <col min="2049" max="2049" width="25" style="40" customWidth="1"/>
    <col min="2050" max="2050" width="14.140625" style="40" customWidth="1"/>
    <col min="2051" max="2051" width="14.5703125" style="40" customWidth="1"/>
    <col min="2052" max="2052" width="14.28515625" style="40" customWidth="1"/>
    <col min="2053" max="2053" width="11.42578125" style="40"/>
    <col min="2054" max="2054" width="14.85546875" style="40" customWidth="1"/>
    <col min="2055" max="2055" width="14.140625" style="40" customWidth="1"/>
    <col min="2056" max="2056" width="16.42578125" style="40" customWidth="1"/>
    <col min="2057" max="2304" width="11.42578125" style="40"/>
    <col min="2305" max="2305" width="25" style="40" customWidth="1"/>
    <col min="2306" max="2306" width="14.140625" style="40" customWidth="1"/>
    <col min="2307" max="2307" width="14.5703125" style="40" customWidth="1"/>
    <col min="2308" max="2308" width="14.28515625" style="40" customWidth="1"/>
    <col min="2309" max="2309" width="11.42578125" style="40"/>
    <col min="2310" max="2310" width="14.85546875" style="40" customWidth="1"/>
    <col min="2311" max="2311" width="14.140625" style="40" customWidth="1"/>
    <col min="2312" max="2312" width="16.42578125" style="40" customWidth="1"/>
    <col min="2313" max="2560" width="11.42578125" style="40"/>
    <col min="2561" max="2561" width="25" style="40" customWidth="1"/>
    <col min="2562" max="2562" width="14.140625" style="40" customWidth="1"/>
    <col min="2563" max="2563" width="14.5703125" style="40" customWidth="1"/>
    <col min="2564" max="2564" width="14.28515625" style="40" customWidth="1"/>
    <col min="2565" max="2565" width="11.42578125" style="40"/>
    <col min="2566" max="2566" width="14.85546875" style="40" customWidth="1"/>
    <col min="2567" max="2567" width="14.140625" style="40" customWidth="1"/>
    <col min="2568" max="2568" width="16.42578125" style="40" customWidth="1"/>
    <col min="2569" max="2816" width="11.42578125" style="40"/>
    <col min="2817" max="2817" width="25" style="40" customWidth="1"/>
    <col min="2818" max="2818" width="14.140625" style="40" customWidth="1"/>
    <col min="2819" max="2819" width="14.5703125" style="40" customWidth="1"/>
    <col min="2820" max="2820" width="14.28515625" style="40" customWidth="1"/>
    <col min="2821" max="2821" width="11.42578125" style="40"/>
    <col min="2822" max="2822" width="14.85546875" style="40" customWidth="1"/>
    <col min="2823" max="2823" width="14.140625" style="40" customWidth="1"/>
    <col min="2824" max="2824" width="16.42578125" style="40" customWidth="1"/>
    <col min="2825" max="3072" width="11.42578125" style="40"/>
    <col min="3073" max="3073" width="25" style="40" customWidth="1"/>
    <col min="3074" max="3074" width="14.140625" style="40" customWidth="1"/>
    <col min="3075" max="3075" width="14.5703125" style="40" customWidth="1"/>
    <col min="3076" max="3076" width="14.28515625" style="40" customWidth="1"/>
    <col min="3077" max="3077" width="11.42578125" style="40"/>
    <col min="3078" max="3078" width="14.85546875" style="40" customWidth="1"/>
    <col min="3079" max="3079" width="14.140625" style="40" customWidth="1"/>
    <col min="3080" max="3080" width="16.42578125" style="40" customWidth="1"/>
    <col min="3081" max="3328" width="11.42578125" style="40"/>
    <col min="3329" max="3329" width="25" style="40" customWidth="1"/>
    <col min="3330" max="3330" width="14.140625" style="40" customWidth="1"/>
    <col min="3331" max="3331" width="14.5703125" style="40" customWidth="1"/>
    <col min="3332" max="3332" width="14.28515625" style="40" customWidth="1"/>
    <col min="3333" max="3333" width="11.42578125" style="40"/>
    <col min="3334" max="3334" width="14.85546875" style="40" customWidth="1"/>
    <col min="3335" max="3335" width="14.140625" style="40" customWidth="1"/>
    <col min="3336" max="3336" width="16.42578125" style="40" customWidth="1"/>
    <col min="3337" max="3584" width="11.42578125" style="40"/>
    <col min="3585" max="3585" width="25" style="40" customWidth="1"/>
    <col min="3586" max="3586" width="14.140625" style="40" customWidth="1"/>
    <col min="3587" max="3587" width="14.5703125" style="40" customWidth="1"/>
    <col min="3588" max="3588" width="14.28515625" style="40" customWidth="1"/>
    <col min="3589" max="3589" width="11.42578125" style="40"/>
    <col min="3590" max="3590" width="14.85546875" style="40" customWidth="1"/>
    <col min="3591" max="3591" width="14.140625" style="40" customWidth="1"/>
    <col min="3592" max="3592" width="16.42578125" style="40" customWidth="1"/>
    <col min="3593" max="3840" width="11.42578125" style="40"/>
    <col min="3841" max="3841" width="25" style="40" customWidth="1"/>
    <col min="3842" max="3842" width="14.140625" style="40" customWidth="1"/>
    <col min="3843" max="3843" width="14.5703125" style="40" customWidth="1"/>
    <col min="3844" max="3844" width="14.28515625" style="40" customWidth="1"/>
    <col min="3845" max="3845" width="11.42578125" style="40"/>
    <col min="3846" max="3846" width="14.85546875" style="40" customWidth="1"/>
    <col min="3847" max="3847" width="14.140625" style="40" customWidth="1"/>
    <col min="3848" max="3848" width="16.42578125" style="40" customWidth="1"/>
    <col min="3849" max="4096" width="11.42578125" style="40"/>
    <col min="4097" max="4097" width="25" style="40" customWidth="1"/>
    <col min="4098" max="4098" width="14.140625" style="40" customWidth="1"/>
    <col min="4099" max="4099" width="14.5703125" style="40" customWidth="1"/>
    <col min="4100" max="4100" width="14.28515625" style="40" customWidth="1"/>
    <col min="4101" max="4101" width="11.42578125" style="40"/>
    <col min="4102" max="4102" width="14.85546875" style="40" customWidth="1"/>
    <col min="4103" max="4103" width="14.140625" style="40" customWidth="1"/>
    <col min="4104" max="4104" width="16.42578125" style="40" customWidth="1"/>
    <col min="4105" max="4352" width="11.42578125" style="40"/>
    <col min="4353" max="4353" width="25" style="40" customWidth="1"/>
    <col min="4354" max="4354" width="14.140625" style="40" customWidth="1"/>
    <col min="4355" max="4355" width="14.5703125" style="40" customWidth="1"/>
    <col min="4356" max="4356" width="14.28515625" style="40" customWidth="1"/>
    <col min="4357" max="4357" width="11.42578125" style="40"/>
    <col min="4358" max="4358" width="14.85546875" style="40" customWidth="1"/>
    <col min="4359" max="4359" width="14.140625" style="40" customWidth="1"/>
    <col min="4360" max="4360" width="16.42578125" style="40" customWidth="1"/>
    <col min="4361" max="4608" width="11.42578125" style="40"/>
    <col min="4609" max="4609" width="25" style="40" customWidth="1"/>
    <col min="4610" max="4610" width="14.140625" style="40" customWidth="1"/>
    <col min="4611" max="4611" width="14.5703125" style="40" customWidth="1"/>
    <col min="4612" max="4612" width="14.28515625" style="40" customWidth="1"/>
    <col min="4613" max="4613" width="11.42578125" style="40"/>
    <col min="4614" max="4614" width="14.85546875" style="40" customWidth="1"/>
    <col min="4615" max="4615" width="14.140625" style="40" customWidth="1"/>
    <col min="4616" max="4616" width="16.42578125" style="40" customWidth="1"/>
    <col min="4617" max="4864" width="11.42578125" style="40"/>
    <col min="4865" max="4865" width="25" style="40" customWidth="1"/>
    <col min="4866" max="4866" width="14.140625" style="40" customWidth="1"/>
    <col min="4867" max="4867" width="14.5703125" style="40" customWidth="1"/>
    <col min="4868" max="4868" width="14.28515625" style="40" customWidth="1"/>
    <col min="4869" max="4869" width="11.42578125" style="40"/>
    <col min="4870" max="4870" width="14.85546875" style="40" customWidth="1"/>
    <col min="4871" max="4871" width="14.140625" style="40" customWidth="1"/>
    <col min="4872" max="4872" width="16.42578125" style="40" customWidth="1"/>
    <col min="4873" max="5120" width="11.42578125" style="40"/>
    <col min="5121" max="5121" width="25" style="40" customWidth="1"/>
    <col min="5122" max="5122" width="14.140625" style="40" customWidth="1"/>
    <col min="5123" max="5123" width="14.5703125" style="40" customWidth="1"/>
    <col min="5124" max="5124" width="14.28515625" style="40" customWidth="1"/>
    <col min="5125" max="5125" width="11.42578125" style="40"/>
    <col min="5126" max="5126" width="14.85546875" style="40" customWidth="1"/>
    <col min="5127" max="5127" width="14.140625" style="40" customWidth="1"/>
    <col min="5128" max="5128" width="16.42578125" style="40" customWidth="1"/>
    <col min="5129" max="5376" width="11.42578125" style="40"/>
    <col min="5377" max="5377" width="25" style="40" customWidth="1"/>
    <col min="5378" max="5378" width="14.140625" style="40" customWidth="1"/>
    <col min="5379" max="5379" width="14.5703125" style="40" customWidth="1"/>
    <col min="5380" max="5380" width="14.28515625" style="40" customWidth="1"/>
    <col min="5381" max="5381" width="11.42578125" style="40"/>
    <col min="5382" max="5382" width="14.85546875" style="40" customWidth="1"/>
    <col min="5383" max="5383" width="14.140625" style="40" customWidth="1"/>
    <col min="5384" max="5384" width="16.42578125" style="40" customWidth="1"/>
    <col min="5385" max="5632" width="11.42578125" style="40"/>
    <col min="5633" max="5633" width="25" style="40" customWidth="1"/>
    <col min="5634" max="5634" width="14.140625" style="40" customWidth="1"/>
    <col min="5635" max="5635" width="14.5703125" style="40" customWidth="1"/>
    <col min="5636" max="5636" width="14.28515625" style="40" customWidth="1"/>
    <col min="5637" max="5637" width="11.42578125" style="40"/>
    <col min="5638" max="5638" width="14.85546875" style="40" customWidth="1"/>
    <col min="5639" max="5639" width="14.140625" style="40" customWidth="1"/>
    <col min="5640" max="5640" width="16.42578125" style="40" customWidth="1"/>
    <col min="5641" max="5888" width="11.42578125" style="40"/>
    <col min="5889" max="5889" width="25" style="40" customWidth="1"/>
    <col min="5890" max="5890" width="14.140625" style="40" customWidth="1"/>
    <col min="5891" max="5891" width="14.5703125" style="40" customWidth="1"/>
    <col min="5892" max="5892" width="14.28515625" style="40" customWidth="1"/>
    <col min="5893" max="5893" width="11.42578125" style="40"/>
    <col min="5894" max="5894" width="14.85546875" style="40" customWidth="1"/>
    <col min="5895" max="5895" width="14.140625" style="40" customWidth="1"/>
    <col min="5896" max="5896" width="16.42578125" style="40" customWidth="1"/>
    <col min="5897" max="6144" width="11.42578125" style="40"/>
    <col min="6145" max="6145" width="25" style="40" customWidth="1"/>
    <col min="6146" max="6146" width="14.140625" style="40" customWidth="1"/>
    <col min="6147" max="6147" width="14.5703125" style="40" customWidth="1"/>
    <col min="6148" max="6148" width="14.28515625" style="40" customWidth="1"/>
    <col min="6149" max="6149" width="11.42578125" style="40"/>
    <col min="6150" max="6150" width="14.85546875" style="40" customWidth="1"/>
    <col min="6151" max="6151" width="14.140625" style="40" customWidth="1"/>
    <col min="6152" max="6152" width="16.42578125" style="40" customWidth="1"/>
    <col min="6153" max="6400" width="11.42578125" style="40"/>
    <col min="6401" max="6401" width="25" style="40" customWidth="1"/>
    <col min="6402" max="6402" width="14.140625" style="40" customWidth="1"/>
    <col min="6403" max="6403" width="14.5703125" style="40" customWidth="1"/>
    <col min="6404" max="6404" width="14.28515625" style="40" customWidth="1"/>
    <col min="6405" max="6405" width="11.42578125" style="40"/>
    <col min="6406" max="6406" width="14.85546875" style="40" customWidth="1"/>
    <col min="6407" max="6407" width="14.140625" style="40" customWidth="1"/>
    <col min="6408" max="6408" width="16.42578125" style="40" customWidth="1"/>
    <col min="6409" max="6656" width="11.42578125" style="40"/>
    <col min="6657" max="6657" width="25" style="40" customWidth="1"/>
    <col min="6658" max="6658" width="14.140625" style="40" customWidth="1"/>
    <col min="6659" max="6659" width="14.5703125" style="40" customWidth="1"/>
    <col min="6660" max="6660" width="14.28515625" style="40" customWidth="1"/>
    <col min="6661" max="6661" width="11.42578125" style="40"/>
    <col min="6662" max="6662" width="14.85546875" style="40" customWidth="1"/>
    <col min="6663" max="6663" width="14.140625" style="40" customWidth="1"/>
    <col min="6664" max="6664" width="16.42578125" style="40" customWidth="1"/>
    <col min="6665" max="6912" width="11.42578125" style="40"/>
    <col min="6913" max="6913" width="25" style="40" customWidth="1"/>
    <col min="6914" max="6914" width="14.140625" style="40" customWidth="1"/>
    <col min="6915" max="6915" width="14.5703125" style="40" customWidth="1"/>
    <col min="6916" max="6916" width="14.28515625" style="40" customWidth="1"/>
    <col min="6917" max="6917" width="11.42578125" style="40"/>
    <col min="6918" max="6918" width="14.85546875" style="40" customWidth="1"/>
    <col min="6919" max="6919" width="14.140625" style="40" customWidth="1"/>
    <col min="6920" max="6920" width="16.42578125" style="40" customWidth="1"/>
    <col min="6921" max="7168" width="11.42578125" style="40"/>
    <col min="7169" max="7169" width="25" style="40" customWidth="1"/>
    <col min="7170" max="7170" width="14.140625" style="40" customWidth="1"/>
    <col min="7171" max="7171" width="14.5703125" style="40" customWidth="1"/>
    <col min="7172" max="7172" width="14.28515625" style="40" customWidth="1"/>
    <col min="7173" max="7173" width="11.42578125" style="40"/>
    <col min="7174" max="7174" width="14.85546875" style="40" customWidth="1"/>
    <col min="7175" max="7175" width="14.140625" style="40" customWidth="1"/>
    <col min="7176" max="7176" width="16.42578125" style="40" customWidth="1"/>
    <col min="7177" max="7424" width="11.42578125" style="40"/>
    <col min="7425" max="7425" width="25" style="40" customWidth="1"/>
    <col min="7426" max="7426" width="14.140625" style="40" customWidth="1"/>
    <col min="7427" max="7427" width="14.5703125" style="40" customWidth="1"/>
    <col min="7428" max="7428" width="14.28515625" style="40" customWidth="1"/>
    <col min="7429" max="7429" width="11.42578125" style="40"/>
    <col min="7430" max="7430" width="14.85546875" style="40" customWidth="1"/>
    <col min="7431" max="7431" width="14.140625" style="40" customWidth="1"/>
    <col min="7432" max="7432" width="16.42578125" style="40" customWidth="1"/>
    <col min="7433" max="7680" width="11.42578125" style="40"/>
    <col min="7681" max="7681" width="25" style="40" customWidth="1"/>
    <col min="7682" max="7682" width="14.140625" style="40" customWidth="1"/>
    <col min="7683" max="7683" width="14.5703125" style="40" customWidth="1"/>
    <col min="7684" max="7684" width="14.28515625" style="40" customWidth="1"/>
    <col min="7685" max="7685" width="11.42578125" style="40"/>
    <col min="7686" max="7686" width="14.85546875" style="40" customWidth="1"/>
    <col min="7687" max="7687" width="14.140625" style="40" customWidth="1"/>
    <col min="7688" max="7688" width="16.42578125" style="40" customWidth="1"/>
    <col min="7689" max="7936" width="11.42578125" style="40"/>
    <col min="7937" max="7937" width="25" style="40" customWidth="1"/>
    <col min="7938" max="7938" width="14.140625" style="40" customWidth="1"/>
    <col min="7939" max="7939" width="14.5703125" style="40" customWidth="1"/>
    <col min="7940" max="7940" width="14.28515625" style="40" customWidth="1"/>
    <col min="7941" max="7941" width="11.42578125" style="40"/>
    <col min="7942" max="7942" width="14.85546875" style="40" customWidth="1"/>
    <col min="7943" max="7943" width="14.140625" style="40" customWidth="1"/>
    <col min="7944" max="7944" width="16.42578125" style="40" customWidth="1"/>
    <col min="7945" max="8192" width="11.42578125" style="40"/>
    <col min="8193" max="8193" width="25" style="40" customWidth="1"/>
    <col min="8194" max="8194" width="14.140625" style="40" customWidth="1"/>
    <col min="8195" max="8195" width="14.5703125" style="40" customWidth="1"/>
    <col min="8196" max="8196" width="14.28515625" style="40" customWidth="1"/>
    <col min="8197" max="8197" width="11.42578125" style="40"/>
    <col min="8198" max="8198" width="14.85546875" style="40" customWidth="1"/>
    <col min="8199" max="8199" width="14.140625" style="40" customWidth="1"/>
    <col min="8200" max="8200" width="16.42578125" style="40" customWidth="1"/>
    <col min="8201" max="8448" width="11.42578125" style="40"/>
    <col min="8449" max="8449" width="25" style="40" customWidth="1"/>
    <col min="8450" max="8450" width="14.140625" style="40" customWidth="1"/>
    <col min="8451" max="8451" width="14.5703125" style="40" customWidth="1"/>
    <col min="8452" max="8452" width="14.28515625" style="40" customWidth="1"/>
    <col min="8453" max="8453" width="11.42578125" style="40"/>
    <col min="8454" max="8454" width="14.85546875" style="40" customWidth="1"/>
    <col min="8455" max="8455" width="14.140625" style="40" customWidth="1"/>
    <col min="8456" max="8456" width="16.42578125" style="40" customWidth="1"/>
    <col min="8457" max="8704" width="11.42578125" style="40"/>
    <col min="8705" max="8705" width="25" style="40" customWidth="1"/>
    <col min="8706" max="8706" width="14.140625" style="40" customWidth="1"/>
    <col min="8707" max="8707" width="14.5703125" style="40" customWidth="1"/>
    <col min="8708" max="8708" width="14.28515625" style="40" customWidth="1"/>
    <col min="8709" max="8709" width="11.42578125" style="40"/>
    <col min="8710" max="8710" width="14.85546875" style="40" customWidth="1"/>
    <col min="8711" max="8711" width="14.140625" style="40" customWidth="1"/>
    <col min="8712" max="8712" width="16.42578125" style="40" customWidth="1"/>
    <col min="8713" max="8960" width="11.42578125" style="40"/>
    <col min="8961" max="8961" width="25" style="40" customWidth="1"/>
    <col min="8962" max="8962" width="14.140625" style="40" customWidth="1"/>
    <col min="8963" max="8963" width="14.5703125" style="40" customWidth="1"/>
    <col min="8964" max="8964" width="14.28515625" style="40" customWidth="1"/>
    <col min="8965" max="8965" width="11.42578125" style="40"/>
    <col min="8966" max="8966" width="14.85546875" style="40" customWidth="1"/>
    <col min="8967" max="8967" width="14.140625" style="40" customWidth="1"/>
    <col min="8968" max="8968" width="16.42578125" style="40" customWidth="1"/>
    <col min="8969" max="9216" width="11.42578125" style="40"/>
    <col min="9217" max="9217" width="25" style="40" customWidth="1"/>
    <col min="9218" max="9218" width="14.140625" style="40" customWidth="1"/>
    <col min="9219" max="9219" width="14.5703125" style="40" customWidth="1"/>
    <col min="9220" max="9220" width="14.28515625" style="40" customWidth="1"/>
    <col min="9221" max="9221" width="11.42578125" style="40"/>
    <col min="9222" max="9222" width="14.85546875" style="40" customWidth="1"/>
    <col min="9223" max="9223" width="14.140625" style="40" customWidth="1"/>
    <col min="9224" max="9224" width="16.42578125" style="40" customWidth="1"/>
    <col min="9225" max="9472" width="11.42578125" style="40"/>
    <col min="9473" max="9473" width="25" style="40" customWidth="1"/>
    <col min="9474" max="9474" width="14.140625" style="40" customWidth="1"/>
    <col min="9475" max="9475" width="14.5703125" style="40" customWidth="1"/>
    <col min="9476" max="9476" width="14.28515625" style="40" customWidth="1"/>
    <col min="9477" max="9477" width="11.42578125" style="40"/>
    <col min="9478" max="9478" width="14.85546875" style="40" customWidth="1"/>
    <col min="9479" max="9479" width="14.140625" style="40" customWidth="1"/>
    <col min="9480" max="9480" width="16.42578125" style="40" customWidth="1"/>
    <col min="9481" max="9728" width="11.42578125" style="40"/>
    <col min="9729" max="9729" width="25" style="40" customWidth="1"/>
    <col min="9730" max="9730" width="14.140625" style="40" customWidth="1"/>
    <col min="9731" max="9731" width="14.5703125" style="40" customWidth="1"/>
    <col min="9732" max="9732" width="14.28515625" style="40" customWidth="1"/>
    <col min="9733" max="9733" width="11.42578125" style="40"/>
    <col min="9734" max="9734" width="14.85546875" style="40" customWidth="1"/>
    <col min="9735" max="9735" width="14.140625" style="40" customWidth="1"/>
    <col min="9736" max="9736" width="16.42578125" style="40" customWidth="1"/>
    <col min="9737" max="9984" width="11.42578125" style="40"/>
    <col min="9985" max="9985" width="25" style="40" customWidth="1"/>
    <col min="9986" max="9986" width="14.140625" style="40" customWidth="1"/>
    <col min="9987" max="9987" width="14.5703125" style="40" customWidth="1"/>
    <col min="9988" max="9988" width="14.28515625" style="40" customWidth="1"/>
    <col min="9989" max="9989" width="11.42578125" style="40"/>
    <col min="9990" max="9990" width="14.85546875" style="40" customWidth="1"/>
    <col min="9991" max="9991" width="14.140625" style="40" customWidth="1"/>
    <col min="9992" max="9992" width="16.42578125" style="40" customWidth="1"/>
    <col min="9993" max="10240" width="11.42578125" style="40"/>
    <col min="10241" max="10241" width="25" style="40" customWidth="1"/>
    <col min="10242" max="10242" width="14.140625" style="40" customWidth="1"/>
    <col min="10243" max="10243" width="14.5703125" style="40" customWidth="1"/>
    <col min="10244" max="10244" width="14.28515625" style="40" customWidth="1"/>
    <col min="10245" max="10245" width="11.42578125" style="40"/>
    <col min="10246" max="10246" width="14.85546875" style="40" customWidth="1"/>
    <col min="10247" max="10247" width="14.140625" style="40" customWidth="1"/>
    <col min="10248" max="10248" width="16.42578125" style="40" customWidth="1"/>
    <col min="10249" max="10496" width="11.42578125" style="40"/>
    <col min="10497" max="10497" width="25" style="40" customWidth="1"/>
    <col min="10498" max="10498" width="14.140625" style="40" customWidth="1"/>
    <col min="10499" max="10499" width="14.5703125" style="40" customWidth="1"/>
    <col min="10500" max="10500" width="14.28515625" style="40" customWidth="1"/>
    <col min="10501" max="10501" width="11.42578125" style="40"/>
    <col min="10502" max="10502" width="14.85546875" style="40" customWidth="1"/>
    <col min="10503" max="10503" width="14.140625" style="40" customWidth="1"/>
    <col min="10504" max="10504" width="16.42578125" style="40" customWidth="1"/>
    <col min="10505" max="10752" width="11.42578125" style="40"/>
    <col min="10753" max="10753" width="25" style="40" customWidth="1"/>
    <col min="10754" max="10754" width="14.140625" style="40" customWidth="1"/>
    <col min="10755" max="10755" width="14.5703125" style="40" customWidth="1"/>
    <col min="10756" max="10756" width="14.28515625" style="40" customWidth="1"/>
    <col min="10757" max="10757" width="11.42578125" style="40"/>
    <col min="10758" max="10758" width="14.85546875" style="40" customWidth="1"/>
    <col min="10759" max="10759" width="14.140625" style="40" customWidth="1"/>
    <col min="10760" max="10760" width="16.42578125" style="40" customWidth="1"/>
    <col min="10761" max="11008" width="11.42578125" style="40"/>
    <col min="11009" max="11009" width="25" style="40" customWidth="1"/>
    <col min="11010" max="11010" width="14.140625" style="40" customWidth="1"/>
    <col min="11011" max="11011" width="14.5703125" style="40" customWidth="1"/>
    <col min="11012" max="11012" width="14.28515625" style="40" customWidth="1"/>
    <col min="11013" max="11013" width="11.42578125" style="40"/>
    <col min="11014" max="11014" width="14.85546875" style="40" customWidth="1"/>
    <col min="11015" max="11015" width="14.140625" style="40" customWidth="1"/>
    <col min="11016" max="11016" width="16.42578125" style="40" customWidth="1"/>
    <col min="11017" max="11264" width="11.42578125" style="40"/>
    <col min="11265" max="11265" width="25" style="40" customWidth="1"/>
    <col min="11266" max="11266" width="14.140625" style="40" customWidth="1"/>
    <col min="11267" max="11267" width="14.5703125" style="40" customWidth="1"/>
    <col min="11268" max="11268" width="14.28515625" style="40" customWidth="1"/>
    <col min="11269" max="11269" width="11.42578125" style="40"/>
    <col min="11270" max="11270" width="14.85546875" style="40" customWidth="1"/>
    <col min="11271" max="11271" width="14.140625" style="40" customWidth="1"/>
    <col min="11272" max="11272" width="16.42578125" style="40" customWidth="1"/>
    <col min="11273" max="11520" width="11.42578125" style="40"/>
    <col min="11521" max="11521" width="25" style="40" customWidth="1"/>
    <col min="11522" max="11522" width="14.140625" style="40" customWidth="1"/>
    <col min="11523" max="11523" width="14.5703125" style="40" customWidth="1"/>
    <col min="11524" max="11524" width="14.28515625" style="40" customWidth="1"/>
    <col min="11525" max="11525" width="11.42578125" style="40"/>
    <col min="11526" max="11526" width="14.85546875" style="40" customWidth="1"/>
    <col min="11527" max="11527" width="14.140625" style="40" customWidth="1"/>
    <col min="11528" max="11528" width="16.42578125" style="40" customWidth="1"/>
    <col min="11529" max="11776" width="11.42578125" style="40"/>
    <col min="11777" max="11777" width="25" style="40" customWidth="1"/>
    <col min="11778" max="11778" width="14.140625" style="40" customWidth="1"/>
    <col min="11779" max="11779" width="14.5703125" style="40" customWidth="1"/>
    <col min="11780" max="11780" width="14.28515625" style="40" customWidth="1"/>
    <col min="11781" max="11781" width="11.42578125" style="40"/>
    <col min="11782" max="11782" width="14.85546875" style="40" customWidth="1"/>
    <col min="11783" max="11783" width="14.140625" style="40" customWidth="1"/>
    <col min="11784" max="11784" width="16.42578125" style="40" customWidth="1"/>
    <col min="11785" max="12032" width="11.42578125" style="40"/>
    <col min="12033" max="12033" width="25" style="40" customWidth="1"/>
    <col min="12034" max="12034" width="14.140625" style="40" customWidth="1"/>
    <col min="12035" max="12035" width="14.5703125" style="40" customWidth="1"/>
    <col min="12036" max="12036" width="14.28515625" style="40" customWidth="1"/>
    <col min="12037" max="12037" width="11.42578125" style="40"/>
    <col min="12038" max="12038" width="14.85546875" style="40" customWidth="1"/>
    <col min="12039" max="12039" width="14.140625" style="40" customWidth="1"/>
    <col min="12040" max="12040" width="16.42578125" style="40" customWidth="1"/>
    <col min="12041" max="12288" width="11.42578125" style="40"/>
    <col min="12289" max="12289" width="25" style="40" customWidth="1"/>
    <col min="12290" max="12290" width="14.140625" style="40" customWidth="1"/>
    <col min="12291" max="12291" width="14.5703125" style="40" customWidth="1"/>
    <col min="12292" max="12292" width="14.28515625" style="40" customWidth="1"/>
    <col min="12293" max="12293" width="11.42578125" style="40"/>
    <col min="12294" max="12294" width="14.85546875" style="40" customWidth="1"/>
    <col min="12295" max="12295" width="14.140625" style="40" customWidth="1"/>
    <col min="12296" max="12296" width="16.42578125" style="40" customWidth="1"/>
    <col min="12297" max="12544" width="11.42578125" style="40"/>
    <col min="12545" max="12545" width="25" style="40" customWidth="1"/>
    <col min="12546" max="12546" width="14.140625" style="40" customWidth="1"/>
    <col min="12547" max="12547" width="14.5703125" style="40" customWidth="1"/>
    <col min="12548" max="12548" width="14.28515625" style="40" customWidth="1"/>
    <col min="12549" max="12549" width="11.42578125" style="40"/>
    <col min="12550" max="12550" width="14.85546875" style="40" customWidth="1"/>
    <col min="12551" max="12551" width="14.140625" style="40" customWidth="1"/>
    <col min="12552" max="12552" width="16.42578125" style="40" customWidth="1"/>
    <col min="12553" max="12800" width="11.42578125" style="40"/>
    <col min="12801" max="12801" width="25" style="40" customWidth="1"/>
    <col min="12802" max="12802" width="14.140625" style="40" customWidth="1"/>
    <col min="12803" max="12803" width="14.5703125" style="40" customWidth="1"/>
    <col min="12804" max="12804" width="14.28515625" style="40" customWidth="1"/>
    <col min="12805" max="12805" width="11.42578125" style="40"/>
    <col min="12806" max="12806" width="14.85546875" style="40" customWidth="1"/>
    <col min="12807" max="12807" width="14.140625" style="40" customWidth="1"/>
    <col min="12808" max="12808" width="16.42578125" style="40" customWidth="1"/>
    <col min="12809" max="13056" width="11.42578125" style="40"/>
    <col min="13057" max="13057" width="25" style="40" customWidth="1"/>
    <col min="13058" max="13058" width="14.140625" style="40" customWidth="1"/>
    <col min="13059" max="13059" width="14.5703125" style="40" customWidth="1"/>
    <col min="13060" max="13060" width="14.28515625" style="40" customWidth="1"/>
    <col min="13061" max="13061" width="11.42578125" style="40"/>
    <col min="13062" max="13062" width="14.85546875" style="40" customWidth="1"/>
    <col min="13063" max="13063" width="14.140625" style="40" customWidth="1"/>
    <col min="13064" max="13064" width="16.42578125" style="40" customWidth="1"/>
    <col min="13065" max="13312" width="11.42578125" style="40"/>
    <col min="13313" max="13313" width="25" style="40" customWidth="1"/>
    <col min="13314" max="13314" width="14.140625" style="40" customWidth="1"/>
    <col min="13315" max="13315" width="14.5703125" style="40" customWidth="1"/>
    <col min="13316" max="13316" width="14.28515625" style="40" customWidth="1"/>
    <col min="13317" max="13317" width="11.42578125" style="40"/>
    <col min="13318" max="13318" width="14.85546875" style="40" customWidth="1"/>
    <col min="13319" max="13319" width="14.140625" style="40" customWidth="1"/>
    <col min="13320" max="13320" width="16.42578125" style="40" customWidth="1"/>
    <col min="13321" max="13568" width="11.42578125" style="40"/>
    <col min="13569" max="13569" width="25" style="40" customWidth="1"/>
    <col min="13570" max="13570" width="14.140625" style="40" customWidth="1"/>
    <col min="13571" max="13571" width="14.5703125" style="40" customWidth="1"/>
    <col min="13572" max="13572" width="14.28515625" style="40" customWidth="1"/>
    <col min="13573" max="13573" width="11.42578125" style="40"/>
    <col min="13574" max="13574" width="14.85546875" style="40" customWidth="1"/>
    <col min="13575" max="13575" width="14.140625" style="40" customWidth="1"/>
    <col min="13576" max="13576" width="16.42578125" style="40" customWidth="1"/>
    <col min="13577" max="13824" width="11.42578125" style="40"/>
    <col min="13825" max="13825" width="25" style="40" customWidth="1"/>
    <col min="13826" max="13826" width="14.140625" style="40" customWidth="1"/>
    <col min="13827" max="13827" width="14.5703125" style="40" customWidth="1"/>
    <col min="13828" max="13828" width="14.28515625" style="40" customWidth="1"/>
    <col min="13829" max="13829" width="11.42578125" style="40"/>
    <col min="13830" max="13830" width="14.85546875" style="40" customWidth="1"/>
    <col min="13831" max="13831" width="14.140625" style="40" customWidth="1"/>
    <col min="13832" max="13832" width="16.42578125" style="40" customWidth="1"/>
    <col min="13833" max="14080" width="11.42578125" style="40"/>
    <col min="14081" max="14081" width="25" style="40" customWidth="1"/>
    <col min="14082" max="14082" width="14.140625" style="40" customWidth="1"/>
    <col min="14083" max="14083" width="14.5703125" style="40" customWidth="1"/>
    <col min="14084" max="14084" width="14.28515625" style="40" customWidth="1"/>
    <col min="14085" max="14085" width="11.42578125" style="40"/>
    <col min="14086" max="14086" width="14.85546875" style="40" customWidth="1"/>
    <col min="14087" max="14087" width="14.140625" style="40" customWidth="1"/>
    <col min="14088" max="14088" width="16.42578125" style="40" customWidth="1"/>
    <col min="14089" max="14336" width="11.42578125" style="40"/>
    <col min="14337" max="14337" width="25" style="40" customWidth="1"/>
    <col min="14338" max="14338" width="14.140625" style="40" customWidth="1"/>
    <col min="14339" max="14339" width="14.5703125" style="40" customWidth="1"/>
    <col min="14340" max="14340" width="14.28515625" style="40" customWidth="1"/>
    <col min="14341" max="14341" width="11.42578125" style="40"/>
    <col min="14342" max="14342" width="14.85546875" style="40" customWidth="1"/>
    <col min="14343" max="14343" width="14.140625" style="40" customWidth="1"/>
    <col min="14344" max="14344" width="16.42578125" style="40" customWidth="1"/>
    <col min="14345" max="14592" width="11.42578125" style="40"/>
    <col min="14593" max="14593" width="25" style="40" customWidth="1"/>
    <col min="14594" max="14594" width="14.140625" style="40" customWidth="1"/>
    <col min="14595" max="14595" width="14.5703125" style="40" customWidth="1"/>
    <col min="14596" max="14596" width="14.28515625" style="40" customWidth="1"/>
    <col min="14597" max="14597" width="11.42578125" style="40"/>
    <col min="14598" max="14598" width="14.85546875" style="40" customWidth="1"/>
    <col min="14599" max="14599" width="14.140625" style="40" customWidth="1"/>
    <col min="14600" max="14600" width="16.42578125" style="40" customWidth="1"/>
    <col min="14601" max="14848" width="11.42578125" style="40"/>
    <col min="14849" max="14849" width="25" style="40" customWidth="1"/>
    <col min="14850" max="14850" width="14.140625" style="40" customWidth="1"/>
    <col min="14851" max="14851" width="14.5703125" style="40" customWidth="1"/>
    <col min="14852" max="14852" width="14.28515625" style="40" customWidth="1"/>
    <col min="14853" max="14853" width="11.42578125" style="40"/>
    <col min="14854" max="14854" width="14.85546875" style="40" customWidth="1"/>
    <col min="14855" max="14855" width="14.140625" style="40" customWidth="1"/>
    <col min="14856" max="14856" width="16.42578125" style="40" customWidth="1"/>
    <col min="14857" max="15104" width="11.42578125" style="40"/>
    <col min="15105" max="15105" width="25" style="40" customWidth="1"/>
    <col min="15106" max="15106" width="14.140625" style="40" customWidth="1"/>
    <col min="15107" max="15107" width="14.5703125" style="40" customWidth="1"/>
    <col min="15108" max="15108" width="14.28515625" style="40" customWidth="1"/>
    <col min="15109" max="15109" width="11.42578125" style="40"/>
    <col min="15110" max="15110" width="14.85546875" style="40" customWidth="1"/>
    <col min="15111" max="15111" width="14.140625" style="40" customWidth="1"/>
    <col min="15112" max="15112" width="16.42578125" style="40" customWidth="1"/>
    <col min="15113" max="15360" width="11.42578125" style="40"/>
    <col min="15361" max="15361" width="25" style="40" customWidth="1"/>
    <col min="15362" max="15362" width="14.140625" style="40" customWidth="1"/>
    <col min="15363" max="15363" width="14.5703125" style="40" customWidth="1"/>
    <col min="15364" max="15364" width="14.28515625" style="40" customWidth="1"/>
    <col min="15365" max="15365" width="11.42578125" style="40"/>
    <col min="15366" max="15366" width="14.85546875" style="40" customWidth="1"/>
    <col min="15367" max="15367" width="14.140625" style="40" customWidth="1"/>
    <col min="15368" max="15368" width="16.42578125" style="40" customWidth="1"/>
    <col min="15369" max="15616" width="11.42578125" style="40"/>
    <col min="15617" max="15617" width="25" style="40" customWidth="1"/>
    <col min="15618" max="15618" width="14.140625" style="40" customWidth="1"/>
    <col min="15619" max="15619" width="14.5703125" style="40" customWidth="1"/>
    <col min="15620" max="15620" width="14.28515625" style="40" customWidth="1"/>
    <col min="15621" max="15621" width="11.42578125" style="40"/>
    <col min="15622" max="15622" width="14.85546875" style="40" customWidth="1"/>
    <col min="15623" max="15623" width="14.140625" style="40" customWidth="1"/>
    <col min="15624" max="15624" width="16.42578125" style="40" customWidth="1"/>
    <col min="15625" max="15872" width="11.42578125" style="40"/>
    <col min="15873" max="15873" width="25" style="40" customWidth="1"/>
    <col min="15874" max="15874" width="14.140625" style="40" customWidth="1"/>
    <col min="15875" max="15875" width="14.5703125" style="40" customWidth="1"/>
    <col min="15876" max="15876" width="14.28515625" style="40" customWidth="1"/>
    <col min="15877" max="15877" width="11.42578125" style="40"/>
    <col min="15878" max="15878" width="14.85546875" style="40" customWidth="1"/>
    <col min="15879" max="15879" width="14.140625" style="40" customWidth="1"/>
    <col min="15880" max="15880" width="16.42578125" style="40" customWidth="1"/>
    <col min="15881" max="16128" width="11.42578125" style="40"/>
    <col min="16129" max="16129" width="25" style="40" customWidth="1"/>
    <col min="16130" max="16130" width="14.140625" style="40" customWidth="1"/>
    <col min="16131" max="16131" width="14.5703125" style="40" customWidth="1"/>
    <col min="16132" max="16132" width="14.28515625" style="40" customWidth="1"/>
    <col min="16133" max="16133" width="11.42578125" style="40"/>
    <col min="16134" max="16134" width="14.85546875" style="40" customWidth="1"/>
    <col min="16135" max="16135" width="14.140625" style="40" customWidth="1"/>
    <col min="16136" max="16136" width="16.42578125" style="40" customWidth="1"/>
    <col min="16137" max="16384" width="11.42578125" style="40"/>
  </cols>
  <sheetData>
    <row r="1" spans="1:12" ht="13.5" x14ac:dyDescent="0.25">
      <c r="A1" s="39" t="s">
        <v>0</v>
      </c>
      <c r="H1" s="41"/>
    </row>
    <row r="2" spans="1:12" ht="13.5" x14ac:dyDescent="0.25">
      <c r="A2" s="39" t="s">
        <v>1</v>
      </c>
    </row>
    <row r="6" spans="1:12" x14ac:dyDescent="0.25">
      <c r="A6" s="43" t="s">
        <v>57</v>
      </c>
      <c r="B6" s="43"/>
      <c r="C6" s="43"/>
      <c r="D6" s="43"/>
      <c r="E6" s="43"/>
      <c r="F6" s="43"/>
      <c r="G6" s="43"/>
      <c r="H6" s="43"/>
      <c r="I6" s="44"/>
      <c r="J6" s="43"/>
      <c r="K6" s="43"/>
      <c r="L6" s="43"/>
    </row>
    <row r="7" spans="1:12" ht="15.75" x14ac:dyDescent="0.25">
      <c r="A7" s="45" t="s">
        <v>58</v>
      </c>
      <c r="B7" s="45"/>
      <c r="C7" s="45"/>
      <c r="D7" s="45"/>
      <c r="E7" s="45"/>
      <c r="F7" s="45"/>
      <c r="G7" s="45"/>
      <c r="H7" s="45"/>
      <c r="I7" s="46"/>
    </row>
    <row r="8" spans="1:12" ht="13.5" thickBot="1" x14ac:dyDescent="0.3">
      <c r="C8" s="47"/>
      <c r="D8" s="47"/>
    </row>
    <row r="9" spans="1:12" ht="86.25" thickBot="1" x14ac:dyDescent="0.3">
      <c r="A9" s="48" t="s">
        <v>59</v>
      </c>
      <c r="B9" s="49" t="s">
        <v>60</v>
      </c>
      <c r="C9" s="50" t="s">
        <v>61</v>
      </c>
      <c r="D9" s="51" t="s">
        <v>62</v>
      </c>
      <c r="E9" s="51" t="s">
        <v>63</v>
      </c>
      <c r="F9" s="51" t="s">
        <v>64</v>
      </c>
      <c r="G9" s="51" t="s">
        <v>65</v>
      </c>
      <c r="H9" s="52" t="s">
        <v>66</v>
      </c>
      <c r="I9" s="40"/>
    </row>
    <row r="10" spans="1:12" ht="15" x14ac:dyDescent="0.25">
      <c r="A10" s="53" t="s">
        <v>16</v>
      </c>
      <c r="B10" s="54">
        <f>'[1]Janv-2021'!H11+'[1]Fev-2021'!H11+'[1]Mars-2021'!H11+'[1]Avril-2021'!H11+'[1]Mai-2021'!H11+'[1]Juin-2021'!H11+'Juillet-2021'!H11</f>
        <v>252318589.99999994</v>
      </c>
      <c r="C10" s="54">
        <v>9258380</v>
      </c>
      <c r="D10" s="55">
        <v>4450087</v>
      </c>
      <c r="E10" s="56">
        <v>1322625.7142857143</v>
      </c>
      <c r="F10" s="56">
        <f>D10/7</f>
        <v>635726.71428571432</v>
      </c>
      <c r="G10" s="57">
        <f>D10/C10</f>
        <v>0.48065503900250367</v>
      </c>
      <c r="H10" s="58">
        <f>D10/B10</f>
        <v>1.7636778170011181E-2</v>
      </c>
      <c r="I10" s="40"/>
    </row>
    <row r="11" spans="1:12" ht="15" x14ac:dyDescent="0.25">
      <c r="A11" s="53" t="s">
        <v>67</v>
      </c>
      <c r="B11" s="59">
        <f>'[1]Janv-2021'!H12+'[1]Fev-2021'!H12+'[1]Mars-2021'!H12+'[1]Avril-2021'!H12+'[1]Mai-2021'!H12+'[1]Juin-2021'!H12+'Juillet-2021'!H12</f>
        <v>0</v>
      </c>
      <c r="C11" s="59">
        <v>0</v>
      </c>
      <c r="D11" s="60">
        <v>0</v>
      </c>
      <c r="E11" s="56">
        <v>0</v>
      </c>
      <c r="F11" s="56">
        <f t="shared" ref="E11:F29" si="0">D11/7</f>
        <v>0</v>
      </c>
      <c r="G11" s="57" t="e">
        <f>D11/C11</f>
        <v>#DIV/0!</v>
      </c>
      <c r="H11" s="58" t="e">
        <f>D11/B11</f>
        <v>#DIV/0!</v>
      </c>
      <c r="I11" s="40"/>
    </row>
    <row r="12" spans="1:12" ht="15" x14ac:dyDescent="0.25">
      <c r="A12" s="61" t="s">
        <v>20</v>
      </c>
      <c r="B12" s="59">
        <f>'[1]Janv-2021'!H13+'[1]Fev-2021'!H13+'[1]Mars-2021'!H13+'[1]Avril-2021'!H13+'[1]Mai-2021'!H13+'[1]Juin-2021'!H13+'Juillet-2021'!H13</f>
        <v>4978944</v>
      </c>
      <c r="C12" s="59">
        <v>4978944</v>
      </c>
      <c r="D12" s="60">
        <v>1408650</v>
      </c>
      <c r="E12" s="56">
        <v>711277.71428571432</v>
      </c>
      <c r="F12" s="56">
        <f t="shared" si="0"/>
        <v>201235.71428571429</v>
      </c>
      <c r="G12" s="62">
        <f>D12/C12</f>
        <v>0.28292143876291842</v>
      </c>
      <c r="H12" s="63">
        <f>D12/B12</f>
        <v>0.28292143876291842</v>
      </c>
      <c r="I12" s="40"/>
    </row>
    <row r="13" spans="1:12" ht="15" x14ac:dyDescent="0.25">
      <c r="A13" s="61" t="s">
        <v>22</v>
      </c>
      <c r="B13" s="59">
        <f>'[1]Janv-2021'!H14+'[1]Fev-2021'!H14+'[1]Mars-2021'!H14+'[1]Avril-2021'!H14+'[1]Mai-2021'!H14+'[1]Juin-2021'!H14+'Juillet-2021'!H14</f>
        <v>8539952</v>
      </c>
      <c r="C13" s="59">
        <v>1081060</v>
      </c>
      <c r="D13" s="60">
        <v>290442</v>
      </c>
      <c r="E13" s="56">
        <v>154437.14285714287</v>
      </c>
      <c r="F13" s="56">
        <f t="shared" si="0"/>
        <v>41491.714285714283</v>
      </c>
      <c r="G13" s="62">
        <f t="shared" ref="G13:G32" si="1">D13/C13</f>
        <v>0.26866408894973454</v>
      </c>
      <c r="H13" s="63">
        <f t="shared" ref="H13:H32" si="2">D13/B13</f>
        <v>3.4009793029281664E-2</v>
      </c>
      <c r="I13" s="40"/>
    </row>
    <row r="14" spans="1:12" ht="15" x14ac:dyDescent="0.25">
      <c r="A14" s="61" t="s">
        <v>24</v>
      </c>
      <c r="B14" s="59">
        <f>'[1]Janv-2021'!H15+'[1]Fev-2021'!H15+'[1]Mars-2021'!H15+'[1]Avril-2021'!H15+'[1]Mai-2021'!H15+'[1]Juin-2021'!H15+'Juillet-2021'!H15</f>
        <v>2775037.4</v>
      </c>
      <c r="C14" s="59">
        <v>2775037.4</v>
      </c>
      <c r="D14" s="60">
        <v>845614</v>
      </c>
      <c r="E14" s="56">
        <v>396433.91428571427</v>
      </c>
      <c r="F14" s="56">
        <f t="shared" si="0"/>
        <v>120802</v>
      </c>
      <c r="G14" s="62">
        <f t="shared" si="1"/>
        <v>0.30472165888647124</v>
      </c>
      <c r="H14" s="63">
        <f t="shared" si="2"/>
        <v>0.30472165888647124</v>
      </c>
      <c r="I14" s="40"/>
    </row>
    <row r="15" spans="1:12" ht="15" x14ac:dyDescent="0.25">
      <c r="A15" s="61" t="s">
        <v>26</v>
      </c>
      <c r="B15" s="59">
        <f>'[1]Janv-2021'!H16+'[1]Fev-2021'!H16+'[1]Mars-2021'!H16+'[1]Avril-2021'!H16+'[1]Mai-2021'!H16+'[1]Juin-2021'!H16+'Juillet-2021'!H16</f>
        <v>5639604.3999999994</v>
      </c>
      <c r="C15" s="59">
        <v>5639604.3999999994</v>
      </c>
      <c r="D15" s="60">
        <v>0</v>
      </c>
      <c r="E15" s="56">
        <v>805657.77142857132</v>
      </c>
      <c r="F15" s="56">
        <f t="shared" si="0"/>
        <v>0</v>
      </c>
      <c r="G15" s="62">
        <f t="shared" si="1"/>
        <v>0</v>
      </c>
      <c r="H15" s="63">
        <f t="shared" si="2"/>
        <v>0</v>
      </c>
      <c r="I15" s="40"/>
    </row>
    <row r="16" spans="1:12" ht="15" x14ac:dyDescent="0.25">
      <c r="A16" s="61" t="s">
        <v>28</v>
      </c>
      <c r="B16" s="54">
        <f>'[1]Janv-2021'!H17+'[1]Fev-2021'!H17+'[1]Mars-2021'!H17+'[1]Avril-2021'!H17+'[1]Mai-2021'!H17+'[1]Juin-2021'!H17+'Juillet-2021'!H17</f>
        <v>36197998.00006023</v>
      </c>
      <c r="C16" s="54">
        <v>1715</v>
      </c>
      <c r="D16" s="55">
        <v>460</v>
      </c>
      <c r="E16" s="56">
        <v>245</v>
      </c>
      <c r="F16" s="56">
        <f t="shared" si="0"/>
        <v>65.714285714285708</v>
      </c>
      <c r="G16" s="62">
        <f t="shared" si="1"/>
        <v>0.26822157434402333</v>
      </c>
      <c r="H16" s="63">
        <f t="shared" si="2"/>
        <v>1.2707885115614256E-5</v>
      </c>
      <c r="I16" s="40"/>
    </row>
    <row r="17" spans="1:9" ht="15" x14ac:dyDescent="0.25">
      <c r="A17" s="61" t="s">
        <v>30</v>
      </c>
      <c r="B17" s="59">
        <f>'[1]Janv-2021'!H18+'[1]Fev-2021'!H18+'[1]Mars-2021'!H18+'[1]Avril-2021'!H18+'[1]Mai-2021'!H18+'[1]Juin-2021'!H18+'Juillet-2021'!H18</f>
        <v>5002480.0001001097</v>
      </c>
      <c r="C17" s="59">
        <v>5002480.0001001097</v>
      </c>
      <c r="D17" s="60">
        <v>1474824</v>
      </c>
      <c r="E17" s="56">
        <v>714640.00001430139</v>
      </c>
      <c r="F17" s="56">
        <f t="shared" si="0"/>
        <v>210689.14285714287</v>
      </c>
      <c r="G17" s="62">
        <f t="shared" si="1"/>
        <v>0.2948185699833854</v>
      </c>
      <c r="H17" s="63">
        <f t="shared" si="2"/>
        <v>0.2948185699833854</v>
      </c>
      <c r="I17" s="40"/>
    </row>
    <row r="18" spans="1:9" ht="15" x14ac:dyDescent="0.25">
      <c r="A18" s="61" t="s">
        <v>32</v>
      </c>
      <c r="B18" s="59">
        <f>'[1]Janv-2021'!H19+'[1]Fev-2021'!H19+'[1]Mars-2021'!H19+'[1]Avril-2021'!H19+'[1]Mai-2021'!H19+'[1]Juin-2021'!H19+'Juillet-2021'!H19</f>
        <v>3842252.1999999997</v>
      </c>
      <c r="C18" s="59">
        <v>3842252.1999999997</v>
      </c>
      <c r="D18" s="60">
        <v>1102497</v>
      </c>
      <c r="E18" s="56">
        <v>548893.17142857134</v>
      </c>
      <c r="F18" s="56">
        <f t="shared" si="0"/>
        <v>157499.57142857142</v>
      </c>
      <c r="G18" s="62">
        <f t="shared" si="1"/>
        <v>0.28694030027492734</v>
      </c>
      <c r="H18" s="63">
        <f t="shared" si="2"/>
        <v>0.28694030027492734</v>
      </c>
      <c r="I18" s="40"/>
    </row>
    <row r="19" spans="1:9" ht="15" x14ac:dyDescent="0.25">
      <c r="A19" s="61" t="s">
        <v>34</v>
      </c>
      <c r="B19" s="59">
        <f>'[1]Janv-2021'!H20+'[1]Fev-2021'!H20+'[1]Mars-2021'!H20+'[1]Avril-2021'!H20+'[1]Mai-2021'!H20+'[1]Juin-2021'!H20+'Juillet-2021'!H20</f>
        <v>6649750</v>
      </c>
      <c r="C19" s="59">
        <v>6649750</v>
      </c>
      <c r="D19" s="60">
        <v>0</v>
      </c>
      <c r="E19" s="56">
        <v>949964.28571428568</v>
      </c>
      <c r="F19" s="56">
        <f t="shared" si="0"/>
        <v>0</v>
      </c>
      <c r="G19" s="62">
        <f t="shared" si="1"/>
        <v>0</v>
      </c>
      <c r="H19" s="63">
        <f t="shared" si="2"/>
        <v>0</v>
      </c>
      <c r="I19" s="40"/>
    </row>
    <row r="20" spans="1:9" ht="15" x14ac:dyDescent="0.25">
      <c r="A20" s="61" t="s">
        <v>36</v>
      </c>
      <c r="B20" s="59">
        <f>'[1]Janv-2021'!H21+'[1]Fev-2021'!H21+'[1]Mars-2021'!H21+'[1]Avril-2021'!H21+'[1]Mai-2021'!H21+'[1]Juin-2021'!H21+'Juillet-2021'!H21</f>
        <v>15173639</v>
      </c>
      <c r="C20" s="59">
        <v>15173639</v>
      </c>
      <c r="D20" s="60">
        <v>4028197</v>
      </c>
      <c r="E20" s="56">
        <v>2167662.7142857141</v>
      </c>
      <c r="F20" s="56">
        <f t="shared" si="0"/>
        <v>575456.71428571432</v>
      </c>
      <c r="G20" s="62">
        <f t="shared" si="1"/>
        <v>0.26547336469517957</v>
      </c>
      <c r="H20" s="63">
        <f t="shared" si="2"/>
        <v>0.26547336469517957</v>
      </c>
      <c r="I20" s="40"/>
    </row>
    <row r="21" spans="1:9" ht="15" x14ac:dyDescent="0.25">
      <c r="A21" s="61" t="s">
        <v>38</v>
      </c>
      <c r="B21" s="59">
        <f>'[1]Janv-2021'!H22+'[1]Fev-2021'!H22+'[1]Mars-2021'!H22+'[1]Avril-2021'!H22+'[1]Mai-2021'!H22+'[1]Juin-2021'!H22+'Juillet-2021'!H22</f>
        <v>15173639</v>
      </c>
      <c r="C21" s="59">
        <v>7833935</v>
      </c>
      <c r="D21" s="60">
        <v>0</v>
      </c>
      <c r="E21" s="56">
        <v>1119133.5714285714</v>
      </c>
      <c r="F21" s="56">
        <f t="shared" si="0"/>
        <v>0</v>
      </c>
      <c r="G21" s="62">
        <f t="shared" si="1"/>
        <v>0</v>
      </c>
      <c r="H21" s="63">
        <f t="shared" si="2"/>
        <v>0</v>
      </c>
      <c r="I21" s="40"/>
    </row>
    <row r="22" spans="1:9" ht="15" x14ac:dyDescent="0.25">
      <c r="A22" s="61" t="s">
        <v>40</v>
      </c>
      <c r="B22" s="59">
        <f>'[1]Janv-2021'!H23+'[1]Fev-2021'!H23+'[1]Mars-2021'!H23+'[1]Avril-2021'!H23+'[1]Mai-2021'!H23+'[1]Juin-2021'!H23+'Juillet-2021'!H23</f>
        <v>5299359</v>
      </c>
      <c r="C22" s="59">
        <v>5299359</v>
      </c>
      <c r="D22" s="60">
        <v>1480156</v>
      </c>
      <c r="E22" s="56">
        <v>757051.28571428568</v>
      </c>
      <c r="F22" s="56">
        <f t="shared" si="0"/>
        <v>211450.85714285713</v>
      </c>
      <c r="G22" s="62">
        <f t="shared" si="1"/>
        <v>0.27930849749941455</v>
      </c>
      <c r="H22" s="63">
        <f t="shared" si="2"/>
        <v>0.27930849749941455</v>
      </c>
      <c r="I22" s="40"/>
    </row>
    <row r="23" spans="1:9" ht="15" x14ac:dyDescent="0.25">
      <c r="A23" s="61" t="s">
        <v>42</v>
      </c>
      <c r="B23" s="59">
        <f>'[1]Janv-2021'!H24+'[1]Fev-2021'!H24+'[1]Mars-2021'!H24+'[1]Avril-2021'!H24+'[1]Mai-2021'!H24+'[1]Juin-2021'!H24+'Juillet-2021'!H24</f>
        <v>3713824.7950000009</v>
      </c>
      <c r="C23" s="59">
        <v>3713824.7950000009</v>
      </c>
      <c r="D23" s="60">
        <v>1120716</v>
      </c>
      <c r="E23" s="56">
        <v>530546.39928571437</v>
      </c>
      <c r="F23" s="56">
        <f t="shared" si="0"/>
        <v>160102.28571428571</v>
      </c>
      <c r="G23" s="62">
        <f t="shared" si="1"/>
        <v>0.3017686783471431</v>
      </c>
      <c r="H23" s="63">
        <f t="shared" si="2"/>
        <v>0.3017686783471431</v>
      </c>
      <c r="I23" s="40"/>
    </row>
    <row r="24" spans="1:9" ht="15" x14ac:dyDescent="0.25">
      <c r="A24" s="61" t="s">
        <v>44</v>
      </c>
      <c r="B24" s="54">
        <f>'[1]Janv-2021'!H25+'[1]Fev-2021'!H25+'[1]Mars-2021'!H25+'[1]Avril-2021'!H25+'[1]Mai-2021'!H25+'[1]Juin-2021'!H25+'Juillet-2021'!H25</f>
        <v>43570324.669999994</v>
      </c>
      <c r="C24" s="54">
        <v>6736716.7729506409</v>
      </c>
      <c r="D24" s="55">
        <v>1877190.2500000019</v>
      </c>
      <c r="E24" s="56">
        <v>962388.11042152008</v>
      </c>
      <c r="F24" s="56">
        <f t="shared" si="0"/>
        <v>268170.03571428597</v>
      </c>
      <c r="G24" s="62">
        <f t="shared" si="1"/>
        <v>0.2786506117545749</v>
      </c>
      <c r="H24" s="63">
        <f t="shared" si="2"/>
        <v>4.3084146473953783E-2</v>
      </c>
      <c r="I24" s="40"/>
    </row>
    <row r="25" spans="1:9" ht="15" x14ac:dyDescent="0.25">
      <c r="A25" s="61" t="s">
        <v>45</v>
      </c>
      <c r="B25" s="59">
        <f>'[1]Janv-2021'!H26+'[1]Fev-2021'!H26+'[1]Mars-2021'!H26+'[1]Avril-2021'!H26+'[1]Mai-2021'!H26+'[1]Juin-2021'!H26+'Juillet-2021'!H26</f>
        <v>0</v>
      </c>
      <c r="C25" s="59">
        <v>0</v>
      </c>
      <c r="D25" s="60">
        <v>0</v>
      </c>
      <c r="E25" s="56">
        <v>0</v>
      </c>
      <c r="F25" s="56">
        <f t="shared" si="0"/>
        <v>0</v>
      </c>
      <c r="G25" s="62" t="e">
        <f t="shared" si="1"/>
        <v>#DIV/0!</v>
      </c>
      <c r="H25" s="63" t="e">
        <f t="shared" si="2"/>
        <v>#DIV/0!</v>
      </c>
      <c r="I25" s="40"/>
    </row>
    <row r="26" spans="1:9" ht="15" x14ac:dyDescent="0.25">
      <c r="A26" s="61" t="s">
        <v>46</v>
      </c>
      <c r="B26" s="54">
        <f>'[1]Janv-2021'!H27+'[1]Fev-2021'!H27+'[1]Mars-2021'!H27+'[1]Avril-2021'!H27+'[1]Mai-2021'!H27+'[1]Juin-2021'!H27+'Juillet-2021'!H27</f>
        <v>61400310</v>
      </c>
      <c r="C26" s="54">
        <v>1015517</v>
      </c>
      <c r="D26" s="55">
        <v>334493</v>
      </c>
      <c r="E26" s="56">
        <v>145073.85714285713</v>
      </c>
      <c r="F26" s="56">
        <f t="shared" si="0"/>
        <v>47784.714285714283</v>
      </c>
      <c r="G26" s="62">
        <f t="shared" si="1"/>
        <v>0.3293819798191463</v>
      </c>
      <c r="H26" s="63">
        <f t="shared" si="2"/>
        <v>5.4477412247592883E-3</v>
      </c>
      <c r="I26" s="40"/>
    </row>
    <row r="27" spans="1:9" ht="15" x14ac:dyDescent="0.25">
      <c r="A27" s="61" t="s">
        <v>47</v>
      </c>
      <c r="B27" s="59">
        <f>'[1]Janv-2021'!H28+'[1]Fev-2021'!H28+'[1]Mars-2021'!H28+'[1]Avril-2021'!H28+'[1]Mai-2021'!H28+'[1]Juin-2021'!H28+'Juillet-2021'!H28</f>
        <v>3204025</v>
      </c>
      <c r="C27" s="59">
        <v>3204025</v>
      </c>
      <c r="D27" s="60">
        <v>972361</v>
      </c>
      <c r="E27" s="56">
        <v>457717.85714285716</v>
      </c>
      <c r="F27" s="56">
        <f t="shared" si="0"/>
        <v>138908.71428571429</v>
      </c>
      <c r="G27" s="62">
        <f t="shared" si="1"/>
        <v>0.30348109019124381</v>
      </c>
      <c r="H27" s="63">
        <f t="shared" si="2"/>
        <v>0.30348109019124381</v>
      </c>
      <c r="I27" s="40"/>
    </row>
    <row r="28" spans="1:9" ht="15" x14ac:dyDescent="0.25">
      <c r="A28" s="61" t="s">
        <v>49</v>
      </c>
      <c r="B28" s="59">
        <f>'[1]Janv-2021'!H29+'[1]Fev-2021'!H29+'[1]Mars-2021'!H29+'[1]Avril-2021'!H29+'[1]Mai-2021'!H29+'[1]Juin-2021'!H29+'Juillet-2021'!H29</f>
        <v>2749508</v>
      </c>
      <c r="C28" s="59">
        <v>2749508</v>
      </c>
      <c r="D28" s="60">
        <v>797079</v>
      </c>
      <c r="E28" s="56">
        <v>392786.85714285716</v>
      </c>
      <c r="F28" s="56">
        <f t="shared" si="0"/>
        <v>113868.42857142857</v>
      </c>
      <c r="G28" s="62">
        <f t="shared" si="1"/>
        <v>0.28989877461713148</v>
      </c>
      <c r="H28" s="63">
        <f t="shared" si="2"/>
        <v>0.28989877461713148</v>
      </c>
      <c r="I28" s="40"/>
    </row>
    <row r="29" spans="1:9" ht="15.75" thickBot="1" x14ac:dyDescent="0.3">
      <c r="A29" s="64" t="s">
        <v>51</v>
      </c>
      <c r="B29" s="54">
        <f>'[1]Janv-2021'!H30+'[1]Fev-2021'!H30+'[1]Mars-2021'!H30+'[1]Avril-2021'!H30+'[1]Mai-2021'!H30+'[1]Juin-2021'!H30+'Juillet-2021'!H30</f>
        <v>21295625</v>
      </c>
      <c r="C29" s="54">
        <v>620257.00000000012</v>
      </c>
      <c r="D29" s="55">
        <v>172228</v>
      </c>
      <c r="E29" s="56">
        <v>88608.14285714287</v>
      </c>
      <c r="F29" s="56">
        <f t="shared" si="0"/>
        <v>24604</v>
      </c>
      <c r="G29" s="65">
        <f t="shared" si="1"/>
        <v>0.27767199725275166</v>
      </c>
      <c r="H29" s="63">
        <f t="shared" si="2"/>
        <v>8.0874827576086633E-3</v>
      </c>
      <c r="I29" s="40"/>
    </row>
    <row r="30" spans="1:9" ht="16.5" customHeight="1" x14ac:dyDescent="0.25">
      <c r="A30" s="66" t="s">
        <v>52</v>
      </c>
      <c r="B30" s="67">
        <f>SUM(B10:B29)</f>
        <v>497524862.46516031</v>
      </c>
      <c r="C30" s="67">
        <f>SUM(C10:C29)</f>
        <v>85576004.568050742</v>
      </c>
      <c r="D30" s="67">
        <f>SUM(D10:D29)</f>
        <v>20354994.25</v>
      </c>
      <c r="E30" s="67">
        <f>SUM(E10:E29)</f>
        <v>12225143.509721532</v>
      </c>
      <c r="F30" s="67">
        <f>SUM(F10:F29)</f>
        <v>2907856.3214285718</v>
      </c>
      <c r="G30" s="68">
        <f t="shared" si="1"/>
        <v>0.23785866555400517</v>
      </c>
      <c r="H30" s="69">
        <f t="shared" si="2"/>
        <v>4.091251671151485E-2</v>
      </c>
      <c r="I30" s="40"/>
    </row>
    <row r="31" spans="1:9" ht="21" customHeight="1" thickBot="1" x14ac:dyDescent="0.3">
      <c r="A31" s="64" t="s">
        <v>53</v>
      </c>
      <c r="B31" s="70">
        <f>B32-B30</f>
        <v>109041569.0000003</v>
      </c>
      <c r="C31" s="70">
        <f>C32-C30</f>
        <v>48338728.553965569</v>
      </c>
      <c r="D31" s="70">
        <f>D32-D30</f>
        <v>13468113</v>
      </c>
      <c r="E31" s="70">
        <f>E32-E30</f>
        <v>6905532.6505665109</v>
      </c>
      <c r="F31" s="70">
        <f>F32-F30</f>
        <v>1924016.1428571427</v>
      </c>
      <c r="G31" s="71">
        <f t="shared" si="1"/>
        <v>0.27861951281908748</v>
      </c>
      <c r="H31" s="72">
        <f t="shared" si="2"/>
        <v>0.12351356573014795</v>
      </c>
      <c r="I31" s="40"/>
    </row>
    <row r="32" spans="1:9" ht="29.25" thickBot="1" x14ac:dyDescent="0.3">
      <c r="A32" s="73" t="s">
        <v>54</v>
      </c>
      <c r="B32" s="67">
        <f>'[1]Janv-2021'!H33+'[1]Fev-2021'!H33+'[1]Mars-2021'!H33+'[1]Avril-2021'!H33+'[1]Mai-2021'!H33+'[1]Juin-2021'!H33+'Juillet-2021'!H33</f>
        <v>606566431.46516061</v>
      </c>
      <c r="C32" s="67">
        <v>133914733.12201631</v>
      </c>
      <c r="D32" s="67">
        <v>33823107.25</v>
      </c>
      <c r="E32" s="67">
        <v>19130676.160288043</v>
      </c>
      <c r="F32" s="67">
        <f>D32/7</f>
        <v>4831872.4642857146</v>
      </c>
      <c r="G32" s="68">
        <f t="shared" si="1"/>
        <v>0.25257196472312049</v>
      </c>
      <c r="H32" s="69">
        <f t="shared" si="2"/>
        <v>5.5761587676885313E-2</v>
      </c>
      <c r="I32" s="40"/>
    </row>
    <row r="33" spans="1:9" ht="42.75" x14ac:dyDescent="0.25">
      <c r="A33" s="74" t="s">
        <v>68</v>
      </c>
      <c r="B33" s="75">
        <f>B30/B32</f>
        <v>0.82023144812578819</v>
      </c>
      <c r="C33" s="75">
        <f>C30/C32</f>
        <v>0.63903352956749149</v>
      </c>
      <c r="D33" s="75">
        <f>D30/D32</f>
        <v>0.601807341340586</v>
      </c>
      <c r="E33" s="75">
        <f>E30/E32</f>
        <v>0.63903352956749138</v>
      </c>
      <c r="F33" s="75">
        <f>F30/F32</f>
        <v>0.60180734134058611</v>
      </c>
      <c r="G33" s="76"/>
      <c r="H33" s="77"/>
      <c r="I33" s="40"/>
    </row>
    <row r="34" spans="1:9" ht="15.75" thickBot="1" x14ac:dyDescent="0.3">
      <c r="A34" s="78" t="s">
        <v>56</v>
      </c>
      <c r="B34" s="79"/>
      <c r="C34" s="79"/>
      <c r="D34" s="79"/>
      <c r="E34" s="79"/>
      <c r="F34" s="79"/>
      <c r="G34" s="65"/>
      <c r="H34" s="80"/>
      <c r="I34" s="40"/>
    </row>
    <row r="35" spans="1:9" x14ac:dyDescent="0.25">
      <c r="B35" s="81"/>
      <c r="C35" s="82"/>
      <c r="D35" s="82"/>
      <c r="E35" s="82"/>
      <c r="F35" s="82"/>
      <c r="G35" s="82"/>
      <c r="H35" s="83"/>
      <c r="I35" s="84"/>
    </row>
    <row r="36" spans="1:9" x14ac:dyDescent="0.25">
      <c r="B36" s="81"/>
      <c r="C36" s="82"/>
      <c r="D36" s="82"/>
      <c r="E36" s="82"/>
      <c r="F36" s="82"/>
      <c r="G36" s="82"/>
      <c r="H36" s="83"/>
      <c r="I36" s="84"/>
    </row>
    <row r="37" spans="1:9" ht="15" x14ac:dyDescent="0.25">
      <c r="A37" s="85" t="s">
        <v>69</v>
      </c>
      <c r="B37" s="86" t="s">
        <v>70</v>
      </c>
      <c r="C37" s="82"/>
      <c r="D37" s="82"/>
      <c r="E37" s="82"/>
      <c r="F37" s="82"/>
      <c r="G37" s="82"/>
      <c r="H37" s="83"/>
      <c r="I37" s="84"/>
    </row>
    <row r="38" spans="1:9" ht="15" x14ac:dyDescent="0.25">
      <c r="A38"/>
      <c r="B38" s="86" t="s">
        <v>71</v>
      </c>
    </row>
    <row r="39" spans="1:9" ht="15" x14ac:dyDescent="0.25">
      <c r="A39"/>
      <c r="B39" s="86" t="s">
        <v>72</v>
      </c>
    </row>
    <row r="40" spans="1:9" x14ac:dyDescent="0.25">
      <c r="B40" s="87"/>
    </row>
  </sheetData>
  <mergeCells count="1">
    <mergeCell ref="A7:H7"/>
  </mergeCells>
  <conditionalFormatting sqref="G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B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F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Juillet-2021</vt:lpstr>
      <vt:lpstr>Synthese Janv- Juillet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Aina RANDRIAMAHOLY</dc:creator>
  <cp:lastModifiedBy>Aina RANDRIAMAHOLY</cp:lastModifiedBy>
  <dcterms:created xsi:type="dcterms:W3CDTF">2021-09-22T08:38:38Z</dcterms:created>
  <dcterms:modified xsi:type="dcterms:W3CDTF">2021-09-22T09:30:01Z</dcterms:modified>
</cp:coreProperties>
</file>