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no-dps\AppData\Local\Microsoft\Windows\Temporary Internet Files\Content.Outlook\NAZHZK23\"/>
    </mc:Choice>
  </mc:AlternateContent>
  <xr:revisionPtr revIDLastSave="0" documentId="13_ncr:1_{7BB4E697-35F5-4DCB-A3FA-DC3114BB6396}" xr6:coauthVersionLast="45" xr6:coauthVersionMax="45" xr10:uidLastSave="{00000000-0000-0000-0000-000000000000}"/>
  <bookViews>
    <workbookView xWindow="-120" yWindow="-120" windowWidth="19440" windowHeight="11160" activeTab="2" xr2:uid="{FBBED90D-7D8A-46C3-8224-85DD5C794FD1}"/>
  </bookViews>
  <sheets>
    <sheet name="Aout-2021" sheetId="1" r:id="rId1"/>
    <sheet name="Sept-2021" sheetId="2" r:id="rId2"/>
    <sheet name="Synthese Janv- sept 202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3" l="1"/>
  <c r="E26" i="3"/>
  <c r="E23" i="3"/>
  <c r="F16" i="3"/>
  <c r="F11" i="3"/>
  <c r="E11" i="3"/>
  <c r="F10" i="3"/>
  <c r="E10" i="3"/>
  <c r="G10" i="3"/>
  <c r="I33" i="2"/>
  <c r="J33" i="2"/>
  <c r="I30" i="2"/>
  <c r="J30" i="2"/>
  <c r="I29" i="2"/>
  <c r="I27" i="2"/>
  <c r="I26" i="2"/>
  <c r="I25" i="2"/>
  <c r="J24" i="2"/>
  <c r="I23" i="2"/>
  <c r="I22" i="2"/>
  <c r="J22" i="2"/>
  <c r="I21" i="2"/>
  <c r="I19" i="2"/>
  <c r="I18" i="2"/>
  <c r="I17" i="2"/>
  <c r="J16" i="2"/>
  <c r="I15" i="2"/>
  <c r="J14" i="2"/>
  <c r="I13" i="2"/>
  <c r="J11" i="2"/>
  <c r="I11" i="2"/>
  <c r="I33" i="1"/>
  <c r="I30" i="1"/>
  <c r="E28" i="3"/>
  <c r="I28" i="1"/>
  <c r="E27" i="3"/>
  <c r="E25" i="3"/>
  <c r="J25" i="1"/>
  <c r="E24" i="3"/>
  <c r="I24" i="1"/>
  <c r="E22" i="3"/>
  <c r="F22" i="3"/>
  <c r="I22" i="1"/>
  <c r="E20" i="3"/>
  <c r="I20" i="1"/>
  <c r="E19" i="3"/>
  <c r="E18" i="3"/>
  <c r="I18" i="1"/>
  <c r="E17" i="3"/>
  <c r="E16" i="3"/>
  <c r="I16" i="1"/>
  <c r="E15" i="3"/>
  <c r="I14" i="1"/>
  <c r="J11" i="1"/>
  <c r="I11" i="1"/>
  <c r="G18" i="3" l="1"/>
  <c r="G11" i="3"/>
  <c r="H19" i="3"/>
  <c r="F18" i="3"/>
  <c r="F12" i="3"/>
  <c r="G17" i="3"/>
  <c r="F17" i="3"/>
  <c r="H17" i="3"/>
  <c r="G25" i="3"/>
  <c r="H25" i="3"/>
  <c r="F25" i="3"/>
  <c r="I25" i="1"/>
  <c r="I16" i="2"/>
  <c r="I24" i="2"/>
  <c r="E14" i="3"/>
  <c r="G14" i="3"/>
  <c r="I29" i="1"/>
  <c r="G31" i="1"/>
  <c r="G34" i="1" s="1"/>
  <c r="E12" i="3"/>
  <c r="H15" i="3"/>
  <c r="F15" i="3"/>
  <c r="G15" i="3"/>
  <c r="H18" i="3"/>
  <c r="J29" i="1"/>
  <c r="H31" i="2"/>
  <c r="G31" i="2"/>
  <c r="G34" i="2" s="1"/>
  <c r="H12" i="3"/>
  <c r="H31" i="1"/>
  <c r="H34" i="1" s="1"/>
  <c r="J14" i="1"/>
  <c r="J16" i="1"/>
  <c r="J18" i="1"/>
  <c r="J20" i="1"/>
  <c r="J22" i="1"/>
  <c r="I23" i="1"/>
  <c r="I26" i="1"/>
  <c r="I27" i="1"/>
  <c r="J18" i="2"/>
  <c r="I20" i="2"/>
  <c r="J26" i="2"/>
  <c r="I28" i="2"/>
  <c r="H11" i="3"/>
  <c r="F19" i="3"/>
  <c r="G32" i="2"/>
  <c r="I13" i="1"/>
  <c r="E13" i="3"/>
  <c r="I15" i="1"/>
  <c r="I17" i="1"/>
  <c r="I19" i="1"/>
  <c r="I21" i="1"/>
  <c r="E21" i="3"/>
  <c r="H22" i="3"/>
  <c r="J23" i="1"/>
  <c r="H26" i="3"/>
  <c r="J27" i="1"/>
  <c r="F31" i="1"/>
  <c r="J33" i="1"/>
  <c r="I14" i="2"/>
  <c r="J20" i="2"/>
  <c r="J28" i="2"/>
  <c r="F13" i="3"/>
  <c r="G16" i="3"/>
  <c r="G19" i="3"/>
  <c r="G22" i="3"/>
  <c r="F26" i="3"/>
  <c r="F29" i="3"/>
  <c r="J13" i="1"/>
  <c r="H14" i="3"/>
  <c r="J15" i="1"/>
  <c r="J17" i="1"/>
  <c r="J19" i="1"/>
  <c r="J21" i="1"/>
  <c r="E29" i="3"/>
  <c r="F31" i="2"/>
  <c r="H13" i="3"/>
  <c r="F14" i="3"/>
  <c r="H16" i="3"/>
  <c r="G26" i="3"/>
  <c r="H29" i="3"/>
  <c r="H32" i="3"/>
  <c r="J24" i="1"/>
  <c r="J26" i="1"/>
  <c r="J28" i="1"/>
  <c r="J30" i="1"/>
  <c r="J13" i="2"/>
  <c r="J15" i="2"/>
  <c r="J17" i="2"/>
  <c r="J19" i="2"/>
  <c r="J21" i="2"/>
  <c r="J23" i="2"/>
  <c r="J25" i="2"/>
  <c r="J27" i="2"/>
  <c r="J29" i="2"/>
  <c r="H10" i="3"/>
  <c r="G32" i="1" l="1"/>
  <c r="D30" i="3"/>
  <c r="D33" i="3" s="1"/>
  <c r="E30" i="3"/>
  <c r="D31" i="3"/>
  <c r="J31" i="2"/>
  <c r="F32" i="2"/>
  <c r="I31" i="2"/>
  <c r="F34" i="2"/>
  <c r="F34" i="1"/>
  <c r="F32" i="1"/>
  <c r="J31" i="1"/>
  <c r="I31" i="1"/>
  <c r="C30" i="3"/>
  <c r="C33" i="3" s="1"/>
  <c r="H32" i="1"/>
  <c r="F28" i="3"/>
  <c r="H28" i="3"/>
  <c r="G28" i="3"/>
  <c r="F24" i="3"/>
  <c r="H24" i="3"/>
  <c r="G24" i="3"/>
  <c r="G12" i="3"/>
  <c r="F27" i="3"/>
  <c r="H27" i="3"/>
  <c r="G27" i="3"/>
  <c r="H34" i="2"/>
  <c r="H32" i="2"/>
  <c r="E32" i="3"/>
  <c r="E31" i="3" s="1"/>
  <c r="G32" i="3"/>
  <c r="F20" i="3"/>
  <c r="G20" i="3"/>
  <c r="H20" i="3"/>
  <c r="B30" i="3"/>
  <c r="B33" i="3" s="1"/>
  <c r="G23" i="3"/>
  <c r="F23" i="3"/>
  <c r="H23" i="3"/>
  <c r="G21" i="3"/>
  <c r="H21" i="3"/>
  <c r="F21" i="3"/>
  <c r="G29" i="3"/>
  <c r="G13" i="3"/>
  <c r="C31" i="3" l="1"/>
  <c r="F30" i="3"/>
  <c r="G30" i="3"/>
  <c r="J32" i="1"/>
  <c r="I32" i="1"/>
  <c r="I32" i="2"/>
  <c r="J32" i="2"/>
  <c r="B31" i="3"/>
  <c r="H30" i="3"/>
  <c r="F33" i="3"/>
  <c r="F31" i="3"/>
  <c r="H31" i="3"/>
  <c r="G31" i="3"/>
  <c r="E33" i="3"/>
</calcChain>
</file>

<file path=xl/sharedStrings.xml><?xml version="1.0" encoding="utf-8"?>
<sst xmlns="http://schemas.openxmlformats.org/spreadsheetml/2006/main" count="165" uniqueCount="75">
  <si>
    <t>JIRAMA</t>
  </si>
  <si>
    <t>DG / DPS</t>
  </si>
  <si>
    <t xml:space="preserve"> STATISTIQUES DE GENERATION  D'ELECTRICITE  ET   CONSOMMATION  DE  CARBURANT  DES  PRINCIPAUX  SITES  FONCTIONNANT AU GASOIL </t>
  </si>
  <si>
    <t xml:space="preserve"> JANVIER - SEPTEMBRE 2021</t>
  </si>
  <si>
    <r>
      <rPr>
        <b/>
        <u/>
        <sz val="10"/>
        <color indexed="56"/>
        <rFont val="Arial"/>
        <family val="2"/>
      </rPr>
      <t>MOIS</t>
    </r>
    <r>
      <rPr>
        <b/>
        <sz val="10"/>
        <color indexed="56"/>
        <rFont val="Arial"/>
        <family val="2"/>
      </rPr>
      <t xml:space="preserve"> : </t>
    </r>
  </si>
  <si>
    <t>Aout 2021</t>
  </si>
  <si>
    <t>Site</t>
  </si>
  <si>
    <t>Opérateurs</t>
  </si>
  <si>
    <t>Stock Go en début du mois                                        (L)</t>
  </si>
  <si>
    <t>Quantité de GO livrée  sur site                        (L)</t>
  </si>
  <si>
    <t>Quantité de GO consommée APPRO           (L)</t>
  </si>
  <si>
    <t>Quantité de GO consommée DPE           (L)</t>
  </si>
  <si>
    <t>Quantité d’énergie générée  par GO              (kWh)</t>
  </si>
  <si>
    <t>Production thermique               (kWh)</t>
  </si>
  <si>
    <t>Litre de GO consommée par kWh générée (L/kWh)</t>
  </si>
  <si>
    <t>Litre de GO consommée par kWh production thermique (L/kWh)</t>
  </si>
  <si>
    <t>OBS</t>
  </si>
  <si>
    <t>AMBOHIMANAMBOLA</t>
  </si>
  <si>
    <t>JIRAMA + AGGREKO + HFF + MADAGASCAR UTILITY+AFL</t>
  </si>
  <si>
    <t>BEHENJY</t>
  </si>
  <si>
    <t>AFL</t>
  </si>
  <si>
    <t>AMBATONDRAZAKA</t>
  </si>
  <si>
    <t>JIRAMA + COGELEC + ENELEC</t>
  </si>
  <si>
    <t>ANTSIRABE</t>
  </si>
  <si>
    <t>JIRAMA + EDM + SMTP</t>
  </si>
  <si>
    <t>AMBOSITRA</t>
  </si>
  <si>
    <t>JIRAMA + ENELEC</t>
  </si>
  <si>
    <t>MORONDAVA</t>
  </si>
  <si>
    <t>JIRAMA + TAMATRADE + FIRST ENERGY</t>
  </si>
  <si>
    <t>ANTSIRANANA</t>
  </si>
  <si>
    <t>JIRAMA + ENELEC + TAMATRADE+Epices des Iles</t>
  </si>
  <si>
    <t>AMBANJA</t>
  </si>
  <si>
    <t>JIRAMA + ENELEC + FIRST INVESTISSMENT</t>
  </si>
  <si>
    <t>AMBILOBE</t>
  </si>
  <si>
    <t>JIRAMA + ENELEC + +FIRST ENERGY</t>
  </si>
  <si>
    <t>ANTALAHA</t>
  </si>
  <si>
    <t>JIRAMA + ENELEC +FIRST ENERGY+Epices des Iles</t>
  </si>
  <si>
    <t>NOSY BE</t>
  </si>
  <si>
    <t>JIRAMA + PIC + HFF</t>
  </si>
  <si>
    <t>SAMBAVA</t>
  </si>
  <si>
    <t>JIRAMA + ENELEC + Groupe SMTP+Epices des Iles</t>
  </si>
  <si>
    <t>RI FIANARANTSOA</t>
  </si>
  <si>
    <t>JIRAMA + ENELEC +FIRST ENERGY</t>
  </si>
  <si>
    <t>MANAKARA</t>
  </si>
  <si>
    <t>JIRAMA + HFF + ENELEC</t>
  </si>
  <si>
    <t>MAHAJANGA</t>
  </si>
  <si>
    <t>ANTSOHIHY</t>
  </si>
  <si>
    <t>RI TOAMASINA</t>
  </si>
  <si>
    <t>FENERIVE EST</t>
  </si>
  <si>
    <t>JIRAMA + FIRST ENERGY + HFF + FIRST INVESTISSMENT + ENELEC</t>
  </si>
  <si>
    <t>SAINTE MARIE</t>
  </si>
  <si>
    <t>JIRAMA + FIRST INVESTISSMENT +VIMASERV</t>
  </si>
  <si>
    <t>TOLIARA</t>
  </si>
  <si>
    <t>TOTAL 20 sites</t>
  </si>
  <si>
    <t>AUTRES SITES</t>
  </si>
  <si>
    <t xml:space="preserve">Ensemble des opérations GO de la JIRAMA </t>
  </si>
  <si>
    <t>Pourcentage des 20 sites</t>
  </si>
  <si>
    <t>Mémorandum</t>
  </si>
  <si>
    <t xml:space="preserve">STATISTIQUES DE GENERATION  D'ELECTRICITE  ET   CONSOMMATION  DE  CARBURANT  DES  PRINCIPAUX  SITES  FONCTIONNANT AU GASOIL </t>
  </si>
  <si>
    <t>Sites</t>
  </si>
  <si>
    <t>(A) : Quantité d’énergie Thermique                (kWh)</t>
  </si>
  <si>
    <r>
      <rPr>
        <b/>
        <sz val="11"/>
        <color indexed="10"/>
        <rFont val="Times New Roman"/>
        <family val="1"/>
      </rPr>
      <t xml:space="preserve">(B) : </t>
    </r>
    <r>
      <rPr>
        <b/>
        <sz val="11"/>
        <rFont val="Times New Roman"/>
        <family val="1"/>
      </rPr>
      <t>Quantité d’énergie générée par GO               (kWh)</t>
    </r>
  </si>
  <si>
    <r>
      <rPr>
        <b/>
        <sz val="11"/>
        <color indexed="10"/>
        <rFont val="Times New Roman"/>
        <family val="1"/>
      </rPr>
      <t xml:space="preserve">(C) : </t>
    </r>
    <r>
      <rPr>
        <b/>
        <sz val="11"/>
        <rFont val="Times New Roman"/>
        <family val="1"/>
      </rPr>
      <t>Quantité de GO consommée           (L)</t>
    </r>
  </si>
  <si>
    <t>Moyenne Quantité d’énergie générée  par GO               (kWh)</t>
  </si>
  <si>
    <t>Moyenne Quantité de GO consommée           (L)</t>
  </si>
  <si>
    <r>
      <rPr>
        <b/>
        <sz val="11"/>
        <color indexed="10"/>
        <rFont val="Times New Roman"/>
        <family val="1"/>
      </rPr>
      <t xml:space="preserve">(C)/(B) : </t>
    </r>
    <r>
      <rPr>
        <b/>
        <sz val="11"/>
        <rFont val="Times New Roman"/>
        <family val="1"/>
      </rPr>
      <t>Litre de GO consommée par kWh générée (L/kWh)</t>
    </r>
  </si>
  <si>
    <t>RATIO (C)/(A) : Consommation GO / Energie Thermique</t>
  </si>
  <si>
    <t>BEHENJY (AFL)</t>
  </si>
  <si>
    <t>Pourcentage des 20 sites par rapport à l'ensemble Jirama</t>
  </si>
  <si>
    <r>
      <rPr>
        <b/>
        <u/>
        <sz val="11"/>
        <color indexed="8"/>
        <rFont val="Calibri"/>
        <family val="2"/>
      </rPr>
      <t>Sources des données</t>
    </r>
    <r>
      <rPr>
        <b/>
        <sz val="11"/>
        <color indexed="8"/>
        <rFont val="Calibri"/>
        <family val="2"/>
      </rPr>
      <t xml:space="preserve"> : </t>
    </r>
    <r>
      <rPr>
        <sz val="11"/>
        <color theme="1"/>
        <rFont val="Calibri"/>
        <family val="2"/>
        <scheme val="minor"/>
      </rPr>
      <t xml:space="preserve"> </t>
    </r>
  </si>
  <si>
    <t>-  Direction des Approvisionnements</t>
  </si>
  <si>
    <t>-  Direction de la Production Electricité</t>
  </si>
  <si>
    <t>-  Direction d'Exploitation du Réseau Interconnecté d'Antananarivo</t>
  </si>
  <si>
    <t>Septembre2021</t>
  </si>
  <si>
    <t xml:space="preserve"> JANVIER à  SEPTEMBRE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</si>
</sst>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F_-;\-* #,##0.00\ _F_-;_-* &quot;-&quot;??\ _F_-;_-@_-"/>
    <numFmt numFmtId="165" formatCode="_ * #,##0_ ;_ * \-#,##0_ ;_ * &quot;-&quot;??_ ;_ @_ "/>
    <numFmt numFmtId="166" formatCode="_(* #,##0.00_);_(* \(#,##0.00\);_(* &quot;-&quot;??_);_(@_)"/>
    <numFmt numFmtId="167" formatCode="_-* #,##0\ _€_-;\-* #,##0\ _€_-;_-* &quot;-&quot;??\ _€_-;_-@_-"/>
    <numFmt numFmtId="168" formatCode="0.000"/>
    <numFmt numFmtId="169" formatCode="_-* #,##0.00\ _€_-;\-* #,##0.00\ _€_-;_-* &quot;-&quot;??\ _€_-;_-@_-"/>
    <numFmt numFmtId="170" formatCode="_-* #,##0\ _F_-;\-* #,##0\ _F_-;_-* &quot;-&quot;??\ _F_-;_-@_-"/>
    <numFmt numFmtId="171" formatCode="#,##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0"/>
      <color theme="1"/>
      <name val="Times New Roman"/>
      <family val="1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b/>
      <u/>
      <sz val="10"/>
      <color indexed="56"/>
      <name val="Arial"/>
      <family val="2"/>
    </font>
    <font>
      <b/>
      <sz val="10"/>
      <color indexed="56"/>
      <name val="Arial"/>
      <family val="2"/>
    </font>
    <font>
      <b/>
      <sz val="1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name val="Times New Roman"/>
      <family val="1"/>
    </font>
    <font>
      <b/>
      <sz val="9"/>
      <color rgb="FF00206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00206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C00000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C00000"/>
      <name val="Times New Roman"/>
      <family val="1"/>
    </font>
    <font>
      <b/>
      <sz val="11"/>
      <color rgb="FF002060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3" applyFont="1" applyAlignment="1">
      <alignment vertical="center"/>
    </xf>
    <xf numFmtId="0" fontId="3" fillId="0" borderId="0" xfId="3" applyAlignment="1">
      <alignment vertical="center"/>
    </xf>
    <xf numFmtId="15" fontId="5" fillId="0" borderId="0" xfId="0" applyNumberFormat="1" applyFont="1" applyAlignment="1">
      <alignment vertical="center"/>
    </xf>
    <xf numFmtId="49" fontId="7" fillId="0" borderId="0" xfId="3" applyNumberFormat="1" applyFont="1" applyAlignment="1">
      <alignment vertical="center"/>
    </xf>
    <xf numFmtId="49" fontId="7" fillId="0" borderId="0" xfId="3" applyNumberFormat="1" applyFont="1" applyAlignment="1">
      <alignment horizontal="right" vertical="center"/>
    </xf>
    <xf numFmtId="49" fontId="7" fillId="0" borderId="0" xfId="3" applyNumberFormat="1" applyFont="1" applyAlignment="1">
      <alignment horizontal="left" vertical="center"/>
    </xf>
    <xf numFmtId="49" fontId="7" fillId="0" borderId="0" xfId="3" applyNumberFormat="1" applyFont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11" fillId="2" borderId="3" xfId="4" applyNumberFormat="1" applyFont="1" applyFill="1" applyBorder="1" applyAlignment="1">
      <alignment vertical="center"/>
    </xf>
    <xf numFmtId="0" fontId="12" fillId="2" borderId="4" xfId="3" applyFont="1" applyFill="1" applyBorder="1" applyAlignment="1">
      <alignment horizontal="left" vertical="center" wrapText="1"/>
    </xf>
    <xf numFmtId="167" fontId="13" fillId="0" borderId="5" xfId="5" applyNumberFormat="1" applyFont="1" applyBorder="1" applyAlignment="1">
      <alignment horizontal="center" vertical="center" wrapText="1"/>
    </xf>
    <xf numFmtId="168" fontId="13" fillId="0" borderId="5" xfId="0" applyNumberFormat="1" applyFont="1" applyBorder="1" applyAlignment="1">
      <alignment horizontal="center" vertical="center" wrapText="1"/>
    </xf>
    <xf numFmtId="0" fontId="3" fillId="0" borderId="6" xfId="3" applyBorder="1" applyAlignment="1">
      <alignment vertical="center"/>
    </xf>
    <xf numFmtId="167" fontId="0" fillId="0" borderId="0" xfId="0" applyNumberFormat="1"/>
    <xf numFmtId="0" fontId="3" fillId="0" borderId="1" xfId="3" applyBorder="1" applyAlignment="1">
      <alignment vertical="center"/>
    </xf>
    <xf numFmtId="167" fontId="14" fillId="3" borderId="7" xfId="1" applyNumberFormat="1" applyFont="1" applyFill="1" applyBorder="1" applyAlignment="1">
      <alignment horizontal="center" vertical="center" wrapText="1"/>
    </xf>
    <xf numFmtId="167" fontId="14" fillId="3" borderId="4" xfId="1" applyNumberFormat="1" applyFont="1" applyFill="1" applyBorder="1" applyAlignment="1">
      <alignment horizontal="center" vertical="center" wrapText="1"/>
    </xf>
    <xf numFmtId="167" fontId="14" fillId="3" borderId="5" xfId="1" applyNumberFormat="1" applyFont="1" applyFill="1" applyBorder="1" applyAlignment="1">
      <alignment horizontal="center" vertical="center" wrapText="1"/>
    </xf>
    <xf numFmtId="168" fontId="14" fillId="3" borderId="5" xfId="0" applyNumberFormat="1" applyFont="1" applyFill="1" applyBorder="1" applyAlignment="1">
      <alignment horizontal="center" vertical="center" wrapText="1"/>
    </xf>
    <xf numFmtId="0" fontId="3" fillId="3" borderId="1" xfId="3" applyFill="1" applyBorder="1" applyAlignment="1">
      <alignment vertical="center"/>
    </xf>
    <xf numFmtId="167" fontId="13" fillId="0" borderId="5" xfId="1" applyNumberFormat="1" applyFont="1" applyBorder="1" applyAlignment="1">
      <alignment horizontal="center" vertical="center" wrapText="1"/>
    </xf>
    <xf numFmtId="170" fontId="14" fillId="4" borderId="1" xfId="3" applyNumberFormat="1" applyFont="1" applyFill="1" applyBorder="1" applyAlignment="1">
      <alignment vertical="center"/>
    </xf>
    <xf numFmtId="168" fontId="14" fillId="4" borderId="8" xfId="3" applyNumberFormat="1" applyFont="1" applyFill="1" applyBorder="1" applyAlignment="1">
      <alignment horizontal="center" vertical="center" wrapText="1"/>
    </xf>
    <xf numFmtId="168" fontId="13" fillId="4" borderId="5" xfId="0" applyNumberFormat="1" applyFont="1" applyFill="1" applyBorder="1" applyAlignment="1">
      <alignment horizontal="center" vertical="center" wrapText="1"/>
    </xf>
    <xf numFmtId="9" fontId="14" fillId="3" borderId="8" xfId="2" applyFont="1" applyFill="1" applyBorder="1" applyAlignment="1">
      <alignment horizontal="center" vertical="center"/>
    </xf>
    <xf numFmtId="168" fontId="14" fillId="3" borderId="8" xfId="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5" fontId="17" fillId="0" borderId="0" xfId="0" quotePrefix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2" fillId="5" borderId="3" xfId="3" applyFont="1" applyFill="1" applyBorder="1" applyAlignment="1">
      <alignment horizontal="center" vertical="center" wrapText="1"/>
    </xf>
    <xf numFmtId="0" fontId="23" fillId="5" borderId="1" xfId="3" applyFont="1" applyFill="1" applyBorder="1" applyAlignment="1">
      <alignment horizontal="center" vertical="center" wrapText="1"/>
    </xf>
    <xf numFmtId="0" fontId="22" fillId="5" borderId="2" xfId="3" applyFont="1" applyFill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0" fontId="23" fillId="5" borderId="9" xfId="3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vertical="center"/>
    </xf>
    <xf numFmtId="3" fontId="26" fillId="0" borderId="11" xfId="5" applyNumberFormat="1" applyFont="1" applyBorder="1" applyAlignment="1">
      <alignment horizontal="right" vertical="center"/>
    </xf>
    <xf numFmtId="3" fontId="26" fillId="0" borderId="12" xfId="5" applyNumberFormat="1" applyFont="1" applyBorder="1" applyAlignment="1">
      <alignment horizontal="right" vertical="center"/>
    </xf>
    <xf numFmtId="3" fontId="27" fillId="0" borderId="12" xfId="5" applyNumberFormat="1" applyFont="1" applyBorder="1" applyAlignment="1">
      <alignment horizontal="right" vertical="center"/>
    </xf>
    <xf numFmtId="168" fontId="27" fillId="0" borderId="12" xfId="0" applyNumberFormat="1" applyFont="1" applyBorder="1" applyAlignment="1">
      <alignment horizontal="center" vertical="center"/>
    </xf>
    <xf numFmtId="2" fontId="28" fillId="0" borderId="13" xfId="0" applyNumberFormat="1" applyFont="1" applyBorder="1" applyAlignment="1">
      <alignment horizontal="center" vertical="center"/>
    </xf>
    <xf numFmtId="3" fontId="25" fillId="0" borderId="11" xfId="5" applyNumberFormat="1" applyFont="1" applyBorder="1" applyAlignment="1">
      <alignment horizontal="right" vertical="center"/>
    </xf>
    <xf numFmtId="3" fontId="25" fillId="0" borderId="12" xfId="5" applyNumberFormat="1" applyFont="1" applyBorder="1" applyAlignment="1">
      <alignment horizontal="right" vertical="center"/>
    </xf>
    <xf numFmtId="0" fontId="25" fillId="5" borderId="14" xfId="0" applyFont="1" applyFill="1" applyBorder="1" applyAlignment="1">
      <alignment vertical="center"/>
    </xf>
    <xf numFmtId="168" fontId="27" fillId="0" borderId="15" xfId="0" applyNumberFormat="1" applyFont="1" applyBorder="1" applyAlignment="1">
      <alignment horizontal="center" vertical="center"/>
    </xf>
    <xf numFmtId="2" fontId="28" fillId="0" borderId="16" xfId="0" applyNumberFormat="1" applyFont="1" applyBorder="1" applyAlignment="1">
      <alignment horizontal="center" vertical="center"/>
    </xf>
    <xf numFmtId="0" fontId="25" fillId="5" borderId="17" xfId="0" applyFont="1" applyFill="1" applyBorder="1" applyAlignment="1">
      <alignment vertical="center"/>
    </xf>
    <xf numFmtId="168" fontId="27" fillId="0" borderId="18" xfId="0" applyNumberFormat="1" applyFont="1" applyBorder="1" applyAlignment="1">
      <alignment horizontal="center" vertical="center"/>
    </xf>
    <xf numFmtId="0" fontId="29" fillId="5" borderId="19" xfId="0" applyFont="1" applyFill="1" applyBorder="1" applyAlignment="1">
      <alignment vertical="center" wrapText="1"/>
    </xf>
    <xf numFmtId="3" fontId="22" fillId="5" borderId="20" xfId="6" applyNumberFormat="1" applyFont="1" applyFill="1" applyBorder="1" applyAlignment="1">
      <alignment horizontal="right" vertical="center" wrapText="1"/>
    </xf>
    <xf numFmtId="168" fontId="30" fillId="5" borderId="20" xfId="0" applyNumberFormat="1" applyFont="1" applyFill="1" applyBorder="1" applyAlignment="1">
      <alignment horizontal="center" vertical="center"/>
    </xf>
    <xf numFmtId="2" fontId="23" fillId="5" borderId="20" xfId="0" applyNumberFormat="1" applyFont="1" applyFill="1" applyBorder="1" applyAlignment="1">
      <alignment horizontal="center" vertical="center"/>
    </xf>
    <xf numFmtId="3" fontId="25" fillId="0" borderId="18" xfId="6" applyNumberFormat="1" applyFont="1" applyBorder="1" applyAlignment="1">
      <alignment horizontal="right" vertical="center" wrapText="1"/>
    </xf>
    <xf numFmtId="171" fontId="25" fillId="0" borderId="18" xfId="6" applyNumberFormat="1" applyFont="1" applyBorder="1" applyAlignment="1">
      <alignment horizontal="center" vertical="center" wrapText="1"/>
    </xf>
    <xf numFmtId="2" fontId="23" fillId="0" borderId="18" xfId="0" applyNumberFormat="1" applyFont="1" applyBorder="1" applyAlignment="1">
      <alignment horizontal="center" vertical="center"/>
    </xf>
    <xf numFmtId="0" fontId="29" fillId="5" borderId="3" xfId="0" applyFont="1" applyFill="1" applyBorder="1" applyAlignment="1">
      <alignment vertical="center" wrapText="1"/>
    </xf>
    <xf numFmtId="9" fontId="29" fillId="5" borderId="10" xfId="2" applyFont="1" applyFill="1" applyBorder="1" applyAlignment="1">
      <alignment vertical="center" wrapText="1"/>
    </xf>
    <xf numFmtId="9" fontId="22" fillId="0" borderId="20" xfId="2" applyFont="1" applyBorder="1" applyAlignment="1">
      <alignment horizontal="center" vertical="center"/>
    </xf>
    <xf numFmtId="9" fontId="29" fillId="0" borderId="20" xfId="2" applyFont="1" applyBorder="1" applyAlignment="1">
      <alignment vertical="center" wrapText="1"/>
    </xf>
    <xf numFmtId="9" fontId="23" fillId="0" borderId="20" xfId="2" applyFont="1" applyBorder="1" applyAlignment="1">
      <alignment vertical="center" wrapText="1"/>
    </xf>
    <xf numFmtId="0" fontId="29" fillId="5" borderId="21" xfId="0" applyFont="1" applyFill="1" applyBorder="1" applyAlignment="1">
      <alignment vertical="center"/>
    </xf>
    <xf numFmtId="170" fontId="27" fillId="0" borderId="18" xfId="5" applyNumberFormat="1" applyFont="1" applyBorder="1" applyAlignment="1">
      <alignment vertical="center"/>
    </xf>
    <xf numFmtId="168" fontId="28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70" fontId="17" fillId="0" borderId="0" xfId="5" applyNumberFormat="1" applyFont="1" applyAlignment="1">
      <alignment vertical="center"/>
    </xf>
    <xf numFmtId="168" fontId="17" fillId="0" borderId="0" xfId="0" applyNumberFormat="1" applyFont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quotePrefix="1"/>
    <xf numFmtId="0" fontId="17" fillId="0" borderId="0" xfId="0" quotePrefix="1" applyFont="1" applyAlignment="1">
      <alignment vertical="center"/>
    </xf>
    <xf numFmtId="0" fontId="6" fillId="0" borderId="0" xfId="3" applyFont="1" applyAlignment="1">
      <alignment horizontal="center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9" fontId="14" fillId="3" borderId="3" xfId="2" applyFont="1" applyFill="1" applyBorder="1" applyAlignment="1">
      <alignment horizontal="left" vertical="center" wrapText="1"/>
    </xf>
    <xf numFmtId="9" fontId="14" fillId="3" borderId="2" xfId="2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21" fillId="0" borderId="0" xfId="3" applyFont="1" applyAlignment="1">
      <alignment horizontal="center" vertical="center"/>
    </xf>
  </cellXfs>
  <cellStyles count="7">
    <cellStyle name="Milliers" xfId="1" builtinId="3"/>
    <cellStyle name="Milliers 2 17" xfId="6" xr:uid="{4242A51F-2CB8-42B2-84E6-1E214C47BDC6}"/>
    <cellStyle name="Milliers 3" xfId="4" xr:uid="{B3897C95-4CD9-4016-A27A-8BCD9F0BE46A}"/>
    <cellStyle name="Milliers 4" xfId="5" xr:uid="{30F6DDA5-8901-4068-B5BB-63CB43103AC0}"/>
    <cellStyle name="Normal" xfId="0" builtinId="0"/>
    <cellStyle name="Normal 2" xfId="3" xr:uid="{77F060C7-7FAF-4CD8-9814-5FA5DEB122E4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11DDB-3002-4A45-BB2C-96C0B1FC1E52}">
  <sheetPr>
    <tabColor rgb="FF0070C0"/>
  </sheetPr>
  <dimension ref="A1:O35"/>
  <sheetViews>
    <sheetView topLeftCell="A25" workbookViewId="0">
      <selection activeCell="D33" sqref="D33"/>
    </sheetView>
  </sheetViews>
  <sheetFormatPr baseColWidth="10" defaultRowHeight="15" x14ac:dyDescent="0.25"/>
  <cols>
    <col min="1" max="1" width="19.7109375" customWidth="1"/>
    <col min="2" max="2" width="15.28515625" customWidth="1"/>
    <col min="3" max="3" width="11.5703125" bestFit="1" customWidth="1"/>
    <col min="4" max="4" width="11.7109375" bestFit="1" customWidth="1"/>
    <col min="5" max="5" width="12.85546875" customWidth="1"/>
    <col min="6" max="8" width="16.85546875" customWidth="1"/>
    <col min="9" max="9" width="13" customWidth="1"/>
    <col min="10" max="10" width="15.140625" customWidth="1"/>
    <col min="13" max="13" width="14.5703125" customWidth="1"/>
    <col min="15" max="15" width="22.42578125" customWidth="1"/>
  </cols>
  <sheetData>
    <row r="1" spans="1:15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3"/>
    </row>
    <row r="2" spans="1:15" ht="15.75" x14ac:dyDescent="0.25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</row>
    <row r="3" spans="1:15" ht="15.75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</row>
    <row r="4" spans="1:15" ht="15.75" x14ac:dyDescent="0.25">
      <c r="A4" s="1"/>
      <c r="B4" s="1"/>
      <c r="C4" s="1"/>
      <c r="D4" s="2"/>
      <c r="E4" s="2"/>
      <c r="F4" s="2"/>
      <c r="G4" s="2"/>
      <c r="H4" s="2"/>
      <c r="I4" s="2"/>
      <c r="J4" s="2"/>
      <c r="K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5" x14ac:dyDescent="0.25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5" x14ac:dyDescent="0.2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5" x14ac:dyDescent="0.25">
      <c r="A8" s="5" t="s">
        <v>4</v>
      </c>
      <c r="B8" s="6" t="s">
        <v>5</v>
      </c>
      <c r="C8" s="7"/>
      <c r="D8" s="7"/>
      <c r="E8" s="7"/>
      <c r="F8" s="7"/>
      <c r="G8" s="7"/>
      <c r="H8" s="7"/>
      <c r="I8" s="7"/>
      <c r="J8" s="7"/>
      <c r="K8" s="7"/>
    </row>
    <row r="9" spans="1:15" ht="15.75" thickBot="1" x14ac:dyDescent="0.3">
      <c r="A9" s="5"/>
      <c r="B9" s="6"/>
      <c r="C9" s="7"/>
      <c r="D9" s="7"/>
      <c r="E9" s="7"/>
      <c r="F9" s="7"/>
      <c r="G9" s="7"/>
      <c r="H9" s="7"/>
      <c r="I9" s="7"/>
      <c r="J9" s="2"/>
      <c r="K9" s="7"/>
    </row>
    <row r="10" spans="1:15" ht="82.5" customHeight="1" thickBot="1" x14ac:dyDescent="0.3">
      <c r="A10" s="8" t="s">
        <v>6</v>
      </c>
      <c r="B10" s="9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9" t="s">
        <v>16</v>
      </c>
    </row>
    <row r="11" spans="1:15" ht="45.75" thickBot="1" x14ac:dyDescent="0.3">
      <c r="A11" s="10" t="s">
        <v>17</v>
      </c>
      <c r="B11" s="11" t="s">
        <v>18</v>
      </c>
      <c r="C11" s="12">
        <v>127999</v>
      </c>
      <c r="D11" s="12">
        <v>764801</v>
      </c>
      <c r="E11" s="12">
        <v>717944</v>
      </c>
      <c r="F11" s="12">
        <v>717944</v>
      </c>
      <c r="G11" s="12">
        <v>1409199.9999999998</v>
      </c>
      <c r="H11" s="12">
        <v>37221770.000000067</v>
      </c>
      <c r="I11" s="13">
        <f t="shared" ref="I11:I33" si="0">F11/G11</f>
        <v>0.50946920238433158</v>
      </c>
      <c r="J11" s="13">
        <f t="shared" ref="J11:J33" si="1">F11/H11</f>
        <v>1.9288282099427262E-2</v>
      </c>
      <c r="K11" s="14"/>
      <c r="L11" s="15"/>
      <c r="N11" s="15"/>
      <c r="O11" s="15"/>
    </row>
    <row r="12" spans="1:15" ht="15.75" thickBot="1" x14ac:dyDescent="0.3">
      <c r="A12" s="10" t="s">
        <v>19</v>
      </c>
      <c r="B12" s="11" t="s">
        <v>20</v>
      </c>
      <c r="C12" s="12"/>
      <c r="D12" s="12"/>
      <c r="E12" s="12"/>
      <c r="F12" s="12">
        <v>0</v>
      </c>
      <c r="G12" s="12">
        <v>0</v>
      </c>
      <c r="H12" s="12">
        <v>0</v>
      </c>
      <c r="I12" s="13">
        <v>0</v>
      </c>
      <c r="J12" s="13">
        <v>0</v>
      </c>
      <c r="K12" s="14"/>
      <c r="L12" s="15"/>
      <c r="N12" s="15"/>
      <c r="O12" s="15"/>
    </row>
    <row r="13" spans="1:15" ht="23.25" thickBot="1" x14ac:dyDescent="0.3">
      <c r="A13" s="10" t="s">
        <v>21</v>
      </c>
      <c r="B13" s="11" t="s">
        <v>22</v>
      </c>
      <c r="C13" s="12">
        <v>26283</v>
      </c>
      <c r="D13" s="12">
        <v>191918</v>
      </c>
      <c r="E13" s="12">
        <v>209607</v>
      </c>
      <c r="F13" s="12">
        <v>209607</v>
      </c>
      <c r="G13" s="12">
        <v>750456.36</v>
      </c>
      <c r="H13" s="12">
        <v>750456.36</v>
      </c>
      <c r="I13" s="13">
        <f t="shared" si="0"/>
        <v>0.27930604785600061</v>
      </c>
      <c r="J13" s="13">
        <f t="shared" si="1"/>
        <v>0.27930604785600061</v>
      </c>
      <c r="K13" s="16"/>
      <c r="L13" s="15"/>
      <c r="N13" s="15"/>
      <c r="O13" s="15"/>
    </row>
    <row r="14" spans="1:15" ht="23.25" thickBot="1" x14ac:dyDescent="0.3">
      <c r="A14" s="10" t="s">
        <v>23</v>
      </c>
      <c r="B14" s="11" t="s">
        <v>24</v>
      </c>
      <c r="C14" s="12">
        <v>13383</v>
      </c>
      <c r="D14" s="12">
        <v>54034</v>
      </c>
      <c r="E14" s="12">
        <v>20504</v>
      </c>
      <c r="F14" s="12">
        <v>20504</v>
      </c>
      <c r="G14" s="12">
        <v>587400</v>
      </c>
      <c r="H14" s="12">
        <v>3698551</v>
      </c>
      <c r="I14" s="13">
        <f t="shared" si="0"/>
        <v>3.4906367041198504E-2</v>
      </c>
      <c r="J14" s="13">
        <f t="shared" si="1"/>
        <v>5.54379269070509E-3</v>
      </c>
      <c r="K14" s="16"/>
      <c r="L14" s="15"/>
      <c r="N14" s="15"/>
      <c r="O14" s="15"/>
    </row>
    <row r="15" spans="1:15" ht="15.75" thickBot="1" x14ac:dyDescent="0.3">
      <c r="A15" s="10" t="s">
        <v>25</v>
      </c>
      <c r="B15" s="11" t="s">
        <v>26</v>
      </c>
      <c r="C15" s="12">
        <v>13600</v>
      </c>
      <c r="D15" s="12">
        <v>131555</v>
      </c>
      <c r="E15" s="12">
        <v>128002</v>
      </c>
      <c r="F15" s="12">
        <v>128002</v>
      </c>
      <c r="G15" s="12">
        <v>436007.00000000099</v>
      </c>
      <c r="H15" s="12">
        <v>436007.00000000099</v>
      </c>
      <c r="I15" s="13">
        <f t="shared" si="0"/>
        <v>0.29357785540140346</v>
      </c>
      <c r="J15" s="13">
        <f t="shared" si="1"/>
        <v>0.29357785540140346</v>
      </c>
      <c r="K15" s="16"/>
      <c r="L15" s="15"/>
      <c r="N15" s="15"/>
      <c r="O15" s="15"/>
    </row>
    <row r="16" spans="1:15" ht="34.5" thickBot="1" x14ac:dyDescent="0.3">
      <c r="A16" s="10" t="s">
        <v>27</v>
      </c>
      <c r="B16" s="11" t="s">
        <v>28</v>
      </c>
      <c r="C16" s="12"/>
      <c r="D16" s="12"/>
      <c r="E16" s="12"/>
      <c r="F16" s="12">
        <v>0</v>
      </c>
      <c r="G16" s="12">
        <v>790291.4</v>
      </c>
      <c r="H16" s="12">
        <v>790291.4</v>
      </c>
      <c r="I16" s="13">
        <f t="shared" si="0"/>
        <v>0</v>
      </c>
      <c r="J16" s="13">
        <f t="shared" si="1"/>
        <v>0</v>
      </c>
      <c r="K16" s="16"/>
      <c r="L16" s="15"/>
      <c r="N16" s="15"/>
      <c r="O16" s="15"/>
    </row>
    <row r="17" spans="1:15" ht="34.5" thickBot="1" x14ac:dyDescent="0.3">
      <c r="A17" s="10" t="s">
        <v>29</v>
      </c>
      <c r="B17" s="11" t="s">
        <v>30</v>
      </c>
      <c r="C17" s="12">
        <v>60638</v>
      </c>
      <c r="D17" s="12"/>
      <c r="E17" s="12">
        <v>50</v>
      </c>
      <c r="F17" s="12">
        <v>50</v>
      </c>
      <c r="G17" s="12">
        <v>180</v>
      </c>
      <c r="H17" s="12">
        <v>4989749.0000222577</v>
      </c>
      <c r="I17" s="13">
        <f t="shared" si="0"/>
        <v>0.27777777777777779</v>
      </c>
      <c r="J17" s="13">
        <f t="shared" si="1"/>
        <v>1.002054411950921E-5</v>
      </c>
      <c r="K17" s="16"/>
      <c r="L17" s="15"/>
      <c r="N17" s="15"/>
      <c r="O17" s="15"/>
    </row>
    <row r="18" spans="1:15" ht="34.5" thickBot="1" x14ac:dyDescent="0.3">
      <c r="A18" s="10" t="s">
        <v>31</v>
      </c>
      <c r="B18" s="11" t="s">
        <v>32</v>
      </c>
      <c r="C18" s="12">
        <v>29718</v>
      </c>
      <c r="D18" s="12">
        <v>218719</v>
      </c>
      <c r="E18" s="12">
        <v>212823</v>
      </c>
      <c r="F18" s="12">
        <v>212823</v>
      </c>
      <c r="G18" s="12">
        <v>695850</v>
      </c>
      <c r="H18" s="12">
        <v>695850</v>
      </c>
      <c r="I18" s="13">
        <f t="shared" si="0"/>
        <v>0.30584608751886183</v>
      </c>
      <c r="J18" s="13">
        <f t="shared" si="1"/>
        <v>0.30584608751886183</v>
      </c>
      <c r="K18" s="16"/>
      <c r="L18" s="15"/>
      <c r="N18" s="15"/>
      <c r="O18" s="15"/>
    </row>
    <row r="19" spans="1:15" ht="23.25" thickBot="1" x14ac:dyDescent="0.3">
      <c r="A19" s="10" t="s">
        <v>33</v>
      </c>
      <c r="B19" s="11" t="s">
        <v>34</v>
      </c>
      <c r="C19" s="12">
        <v>14824</v>
      </c>
      <c r="D19" s="12">
        <v>152333</v>
      </c>
      <c r="E19" s="12">
        <v>154275</v>
      </c>
      <c r="F19" s="12">
        <v>154275</v>
      </c>
      <c r="G19" s="12">
        <v>538508.6</v>
      </c>
      <c r="H19" s="12">
        <v>538508.6</v>
      </c>
      <c r="I19" s="13">
        <f t="shared" si="0"/>
        <v>0.28648567543768105</v>
      </c>
      <c r="J19" s="13">
        <f t="shared" si="1"/>
        <v>0.28648567543768105</v>
      </c>
      <c r="K19" s="16"/>
      <c r="L19" s="15"/>
      <c r="N19" s="15"/>
      <c r="O19" s="15"/>
    </row>
    <row r="20" spans="1:15" ht="45.75" thickBot="1" x14ac:dyDescent="0.3">
      <c r="A20" s="10" t="s">
        <v>35</v>
      </c>
      <c r="B20" s="11" t="s">
        <v>36</v>
      </c>
      <c r="C20" s="12"/>
      <c r="D20" s="12"/>
      <c r="E20" s="12"/>
      <c r="F20" s="12">
        <v>0</v>
      </c>
      <c r="G20" s="12">
        <v>946411</v>
      </c>
      <c r="H20" s="12">
        <v>946411</v>
      </c>
      <c r="I20" s="13">
        <f t="shared" si="0"/>
        <v>0</v>
      </c>
      <c r="J20" s="13">
        <f t="shared" si="1"/>
        <v>0</v>
      </c>
      <c r="K20" s="16"/>
      <c r="L20" s="15"/>
      <c r="N20" s="15"/>
      <c r="O20" s="15"/>
    </row>
    <row r="21" spans="1:15" ht="15.75" thickBot="1" x14ac:dyDescent="0.3">
      <c r="A21" s="10" t="s">
        <v>37</v>
      </c>
      <c r="B21" s="11" t="s">
        <v>38</v>
      </c>
      <c r="C21" s="12">
        <v>124412</v>
      </c>
      <c r="D21" s="12">
        <v>513667</v>
      </c>
      <c r="E21" s="12">
        <v>542148</v>
      </c>
      <c r="F21" s="12">
        <v>542148</v>
      </c>
      <c r="G21" s="12">
        <v>2062847</v>
      </c>
      <c r="H21" s="12">
        <v>2062847</v>
      </c>
      <c r="I21" s="13">
        <f t="shared" si="0"/>
        <v>0.26281541966030442</v>
      </c>
      <c r="J21" s="13">
        <f t="shared" si="1"/>
        <v>0.26281541966030442</v>
      </c>
      <c r="K21" s="16"/>
      <c r="L21" s="15"/>
      <c r="N21" s="15"/>
      <c r="O21" s="15"/>
    </row>
    <row r="22" spans="1:15" ht="45.75" thickBot="1" x14ac:dyDescent="0.3">
      <c r="A22" s="10" t="s">
        <v>39</v>
      </c>
      <c r="B22" s="11" t="s">
        <v>40</v>
      </c>
      <c r="C22" s="12"/>
      <c r="D22" s="12"/>
      <c r="E22" s="12"/>
      <c r="F22" s="12">
        <v>0</v>
      </c>
      <c r="G22" s="12">
        <v>1086200</v>
      </c>
      <c r="H22" s="12">
        <v>2062847</v>
      </c>
      <c r="I22" s="13">
        <f t="shared" si="0"/>
        <v>0</v>
      </c>
      <c r="J22" s="13">
        <f t="shared" si="1"/>
        <v>0</v>
      </c>
      <c r="K22" s="16"/>
      <c r="L22" s="15"/>
      <c r="N22" s="15"/>
      <c r="O22" s="15"/>
    </row>
    <row r="23" spans="1:15" ht="23.25" thickBot="1" x14ac:dyDescent="0.3">
      <c r="A23" s="10" t="s">
        <v>41</v>
      </c>
      <c r="B23" s="11" t="s">
        <v>42</v>
      </c>
      <c r="C23" s="12">
        <v>41046</v>
      </c>
      <c r="D23" s="12">
        <v>284616</v>
      </c>
      <c r="E23" s="12">
        <v>304284</v>
      </c>
      <c r="F23" s="12">
        <v>304284</v>
      </c>
      <c r="G23" s="12">
        <v>1078772</v>
      </c>
      <c r="H23" s="12">
        <v>1078772</v>
      </c>
      <c r="I23" s="13">
        <f t="shared" si="0"/>
        <v>0.28206516298161244</v>
      </c>
      <c r="J23" s="13">
        <f t="shared" si="1"/>
        <v>0.28206516298161244</v>
      </c>
      <c r="K23" s="16"/>
      <c r="L23" s="15"/>
      <c r="N23" s="15"/>
      <c r="O23" s="15"/>
    </row>
    <row r="24" spans="1:15" ht="23.25" thickBot="1" x14ac:dyDescent="0.3">
      <c r="A24" s="10" t="s">
        <v>43</v>
      </c>
      <c r="B24" s="11" t="s">
        <v>44</v>
      </c>
      <c r="C24" s="12">
        <v>11682</v>
      </c>
      <c r="D24" s="12">
        <v>154749</v>
      </c>
      <c r="E24" s="12">
        <v>159812</v>
      </c>
      <c r="F24" s="12">
        <v>159812</v>
      </c>
      <c r="G24" s="12">
        <v>538947</v>
      </c>
      <c r="H24" s="12">
        <v>538947</v>
      </c>
      <c r="I24" s="13">
        <f t="shared" si="0"/>
        <v>0.29652637457857639</v>
      </c>
      <c r="J24" s="13">
        <f t="shared" si="1"/>
        <v>0.29652637457857639</v>
      </c>
      <c r="K24" s="16"/>
      <c r="L24" s="15"/>
      <c r="N24" s="15"/>
      <c r="O24" s="15"/>
    </row>
    <row r="25" spans="1:15" ht="23.25" thickBot="1" x14ac:dyDescent="0.3">
      <c r="A25" s="10" t="s">
        <v>45</v>
      </c>
      <c r="B25" s="11" t="s">
        <v>44</v>
      </c>
      <c r="C25" s="12">
        <v>120789</v>
      </c>
      <c r="D25" s="12">
        <v>875601</v>
      </c>
      <c r="E25" s="12">
        <v>966777</v>
      </c>
      <c r="F25" s="12">
        <v>966777.01</v>
      </c>
      <c r="G25" s="12">
        <v>3357103.840413684</v>
      </c>
      <c r="H25" s="12">
        <v>6296212</v>
      </c>
      <c r="I25" s="13">
        <f t="shared" si="0"/>
        <v>0.28797947753706288</v>
      </c>
      <c r="J25" s="13">
        <f t="shared" si="1"/>
        <v>0.15354899263239549</v>
      </c>
      <c r="K25" s="16"/>
      <c r="L25" s="15"/>
      <c r="N25" s="15"/>
      <c r="O25" s="15"/>
    </row>
    <row r="26" spans="1:15" ht="23.25" thickBot="1" x14ac:dyDescent="0.3">
      <c r="A26" s="10" t="s">
        <v>46</v>
      </c>
      <c r="B26" s="11" t="s">
        <v>42</v>
      </c>
      <c r="C26" s="12"/>
      <c r="D26" s="12"/>
      <c r="E26" s="12"/>
      <c r="F26" s="12">
        <v>0</v>
      </c>
      <c r="G26" s="12">
        <v>0</v>
      </c>
      <c r="H26" s="12">
        <v>0</v>
      </c>
      <c r="I26" s="13" t="e">
        <f t="shared" si="0"/>
        <v>#DIV/0!</v>
      </c>
      <c r="J26" s="13" t="e">
        <f t="shared" si="1"/>
        <v>#DIV/0!</v>
      </c>
      <c r="K26" s="16"/>
      <c r="L26" s="15"/>
      <c r="N26" s="15"/>
      <c r="O26" s="15"/>
    </row>
    <row r="27" spans="1:15" ht="15.75" thickBot="1" x14ac:dyDescent="0.3">
      <c r="A27" s="10" t="s">
        <v>47</v>
      </c>
      <c r="B27" s="11" t="s">
        <v>26</v>
      </c>
      <c r="C27" s="12">
        <v>35603</v>
      </c>
      <c r="D27" s="12">
        <v>76052</v>
      </c>
      <c r="E27" s="12">
        <v>59370</v>
      </c>
      <c r="F27" s="12">
        <v>57759</v>
      </c>
      <c r="G27" s="12">
        <v>189985</v>
      </c>
      <c r="H27" s="12">
        <v>8334726</v>
      </c>
      <c r="I27" s="13">
        <f t="shared" si="0"/>
        <v>0.30401873832144644</v>
      </c>
      <c r="J27" s="13">
        <f t="shared" si="1"/>
        <v>6.9299218714568419E-3</v>
      </c>
      <c r="K27" s="16"/>
      <c r="L27" s="15"/>
      <c r="N27" s="15"/>
      <c r="O27" s="15"/>
    </row>
    <row r="28" spans="1:15" ht="57" thickBot="1" x14ac:dyDescent="0.3">
      <c r="A28" s="10" t="s">
        <v>48</v>
      </c>
      <c r="B28" s="11" t="s">
        <v>49</v>
      </c>
      <c r="C28" s="12">
        <v>28460</v>
      </c>
      <c r="D28" s="12">
        <v>117959</v>
      </c>
      <c r="E28" s="12">
        <v>118618</v>
      </c>
      <c r="F28" s="12">
        <v>118618</v>
      </c>
      <c r="G28" s="12">
        <v>423769</v>
      </c>
      <c r="H28" s="12">
        <v>423769</v>
      </c>
      <c r="I28" s="13">
        <f t="shared" si="0"/>
        <v>0.27991193315225982</v>
      </c>
      <c r="J28" s="13">
        <f t="shared" si="1"/>
        <v>0.27991193315225982</v>
      </c>
      <c r="K28" s="16"/>
      <c r="L28" s="15"/>
      <c r="N28" s="15"/>
      <c r="O28" s="15"/>
    </row>
    <row r="29" spans="1:15" ht="34.5" thickBot="1" x14ac:dyDescent="0.3">
      <c r="A29" s="10" t="s">
        <v>50</v>
      </c>
      <c r="B29" s="11" t="s">
        <v>51</v>
      </c>
      <c r="C29" s="12">
        <v>29065</v>
      </c>
      <c r="D29" s="12">
        <v>114000</v>
      </c>
      <c r="E29" s="12">
        <v>114697</v>
      </c>
      <c r="F29" s="12">
        <v>114697</v>
      </c>
      <c r="G29" s="12">
        <v>398373</v>
      </c>
      <c r="H29" s="12">
        <v>398373</v>
      </c>
      <c r="I29" s="13">
        <f t="shared" si="0"/>
        <v>0.28791358852131044</v>
      </c>
      <c r="J29" s="13">
        <f t="shared" si="1"/>
        <v>0.28791358852131044</v>
      </c>
      <c r="K29" s="16"/>
      <c r="L29" s="15"/>
      <c r="N29" s="15"/>
      <c r="O29" s="15"/>
    </row>
    <row r="30" spans="1:15" ht="23.25" thickBot="1" x14ac:dyDescent="0.3">
      <c r="A30" s="10" t="s">
        <v>52</v>
      </c>
      <c r="B30" s="11" t="s">
        <v>44</v>
      </c>
      <c r="C30" s="12">
        <v>27583</v>
      </c>
      <c r="D30" s="12">
        <v>365576</v>
      </c>
      <c r="E30" s="12">
        <v>335830</v>
      </c>
      <c r="F30" s="12">
        <v>335830</v>
      </c>
      <c r="G30" s="12">
        <v>1236332</v>
      </c>
      <c r="H30" s="12">
        <v>2809009</v>
      </c>
      <c r="I30" s="13">
        <f t="shared" si="0"/>
        <v>0.27163415652106393</v>
      </c>
      <c r="J30" s="13">
        <f t="shared" si="1"/>
        <v>0.11955461872852668</v>
      </c>
      <c r="K30" s="16"/>
      <c r="L30" s="15"/>
      <c r="N30" s="15"/>
      <c r="O30" s="15"/>
    </row>
    <row r="31" spans="1:15" ht="25.5" customHeight="1" thickBot="1" x14ac:dyDescent="0.3">
      <c r="A31" s="17" t="s">
        <v>53</v>
      </c>
      <c r="B31" s="18"/>
      <c r="C31" s="19"/>
      <c r="D31" s="19">
        <v>4015580</v>
      </c>
      <c r="E31" s="19">
        <v>4044741</v>
      </c>
      <c r="F31" s="19">
        <f t="shared" ref="F31:H31" si="2">SUM(F11:F30)</f>
        <v>4043130.01</v>
      </c>
      <c r="G31" s="19">
        <f t="shared" si="2"/>
        <v>16526633.200413683</v>
      </c>
      <c r="H31" s="19">
        <f t="shared" si="2"/>
        <v>74073096.360022321</v>
      </c>
      <c r="I31" s="20">
        <f t="shared" si="0"/>
        <v>0.24464329552003339</v>
      </c>
      <c r="J31" s="20">
        <f t="shared" si="1"/>
        <v>5.4582975583319891E-2</v>
      </c>
      <c r="K31" s="21"/>
    </row>
    <row r="32" spans="1:15" ht="21" customHeight="1" thickBot="1" x14ac:dyDescent="0.3">
      <c r="A32" s="77" t="s">
        <v>54</v>
      </c>
      <c r="B32" s="78"/>
      <c r="C32" s="22"/>
      <c r="D32" s="22">
        <v>1867632.3499999996</v>
      </c>
      <c r="E32" s="22">
        <v>1899893</v>
      </c>
      <c r="F32" s="22">
        <f t="shared" ref="F32:H32" si="3">F33-F31</f>
        <v>1894976</v>
      </c>
      <c r="G32" s="22">
        <f t="shared" si="3"/>
        <v>6628932.302553175</v>
      </c>
      <c r="H32" s="22">
        <f t="shared" si="3"/>
        <v>13580540.000000939</v>
      </c>
      <c r="I32" s="13">
        <f t="shared" si="0"/>
        <v>0.2858644369124328</v>
      </c>
      <c r="J32" s="13">
        <f t="shared" si="1"/>
        <v>0.13953613037477663</v>
      </c>
      <c r="K32" s="16"/>
    </row>
    <row r="33" spans="1:11" ht="27" customHeight="1" thickBot="1" x14ac:dyDescent="0.3">
      <c r="A33" s="79" t="s">
        <v>55</v>
      </c>
      <c r="B33" s="80"/>
      <c r="C33" s="23"/>
      <c r="D33" s="23">
        <v>5883212.3499999996</v>
      </c>
      <c r="E33" s="23">
        <v>5944634</v>
      </c>
      <c r="F33" s="23">
        <v>5938106.0099999998</v>
      </c>
      <c r="G33" s="23">
        <v>23155565.502966858</v>
      </c>
      <c r="H33" s="23">
        <v>87653636.36002326</v>
      </c>
      <c r="I33" s="24">
        <f t="shared" si="0"/>
        <v>0.25644400734843492</v>
      </c>
      <c r="J33" s="25">
        <f t="shared" si="1"/>
        <v>6.7745118817548897E-2</v>
      </c>
      <c r="K33" s="25"/>
    </row>
    <row r="34" spans="1:11" ht="23.25" customHeight="1" thickBot="1" x14ac:dyDescent="0.3">
      <c r="A34" s="81" t="s">
        <v>56</v>
      </c>
      <c r="B34" s="82"/>
      <c r="C34" s="26"/>
      <c r="D34" s="26">
        <v>0.68254887994991376</v>
      </c>
      <c r="E34" s="26">
        <v>0.68040202306819897</v>
      </c>
      <c r="F34" s="26">
        <f t="shared" ref="F34:H34" si="4">F31/F33</f>
        <v>0.68087871843163672</v>
      </c>
      <c r="G34" s="26">
        <f t="shared" si="4"/>
        <v>0.71372185655738662</v>
      </c>
      <c r="H34" s="26">
        <f t="shared" si="4"/>
        <v>0.84506586875390943</v>
      </c>
      <c r="I34" s="27"/>
      <c r="J34" s="27"/>
      <c r="K34" s="21"/>
    </row>
    <row r="35" spans="1:11" ht="19.5" customHeight="1" thickBot="1" x14ac:dyDescent="0.3">
      <c r="A35" s="83" t="s">
        <v>57</v>
      </c>
      <c r="B35" s="84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5">
    <mergeCell ref="A6:K6"/>
    <mergeCell ref="A32:B32"/>
    <mergeCell ref="A33:B33"/>
    <mergeCell ref="A34:B34"/>
    <mergeCell ref="A35:B35"/>
  </mergeCells>
  <conditionalFormatting sqref="K10 I10 A10:D10 F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7934A-2FD4-4595-8007-E0C8043ADBC0}">
  <sheetPr>
    <tabColor rgb="FF0070C0"/>
  </sheetPr>
  <dimension ref="A1:O35"/>
  <sheetViews>
    <sheetView topLeftCell="A25" workbookViewId="0">
      <selection activeCell="J36" sqref="J36"/>
    </sheetView>
  </sheetViews>
  <sheetFormatPr baseColWidth="10" defaultRowHeight="15" x14ac:dyDescent="0.25"/>
  <cols>
    <col min="1" max="1" width="19.7109375" customWidth="1"/>
    <col min="2" max="2" width="15.28515625" customWidth="1"/>
    <col min="3" max="3" width="11.5703125" bestFit="1" customWidth="1"/>
    <col min="4" max="4" width="11.7109375" bestFit="1" customWidth="1"/>
    <col min="5" max="5" width="12.85546875" customWidth="1"/>
    <col min="6" max="8" width="16.85546875" customWidth="1"/>
    <col min="9" max="9" width="13" customWidth="1"/>
    <col min="10" max="10" width="15.140625" customWidth="1"/>
    <col min="13" max="13" width="14.5703125" customWidth="1"/>
    <col min="15" max="15" width="22.42578125" customWidth="1"/>
  </cols>
  <sheetData>
    <row r="1" spans="1:15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3"/>
    </row>
    <row r="2" spans="1:15" ht="15.75" x14ac:dyDescent="0.25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</row>
    <row r="3" spans="1:15" ht="15.75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</row>
    <row r="4" spans="1:15" ht="15.75" x14ac:dyDescent="0.25">
      <c r="A4" s="1"/>
      <c r="B4" s="1"/>
      <c r="C4" s="1"/>
      <c r="D4" s="2"/>
      <c r="E4" s="2"/>
      <c r="F4" s="2"/>
      <c r="G4" s="2"/>
      <c r="H4" s="2"/>
      <c r="I4" s="2"/>
      <c r="J4" s="2"/>
      <c r="K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5" x14ac:dyDescent="0.25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5" x14ac:dyDescent="0.2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5" x14ac:dyDescent="0.25">
      <c r="A8" s="5" t="s">
        <v>4</v>
      </c>
      <c r="B8" s="6" t="s">
        <v>73</v>
      </c>
      <c r="C8" s="7"/>
      <c r="D8" s="7"/>
      <c r="E8" s="7"/>
      <c r="F8" s="7"/>
      <c r="G8" s="7"/>
      <c r="H8" s="7"/>
      <c r="I8" s="7"/>
      <c r="J8" s="7"/>
      <c r="K8" s="7"/>
    </row>
    <row r="9" spans="1:15" ht="15.75" thickBot="1" x14ac:dyDescent="0.3">
      <c r="A9" s="5"/>
      <c r="B9" s="6"/>
      <c r="C9" s="7"/>
      <c r="D9" s="7"/>
      <c r="E9" s="7"/>
      <c r="F9" s="7"/>
      <c r="G9" s="7"/>
      <c r="H9" s="7"/>
      <c r="I9" s="7"/>
      <c r="J9" s="2"/>
      <c r="K9" s="7"/>
    </row>
    <row r="10" spans="1:15" ht="82.5" customHeight="1" thickBot="1" x14ac:dyDescent="0.3">
      <c r="A10" s="8" t="s">
        <v>6</v>
      </c>
      <c r="B10" s="9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9" t="s">
        <v>16</v>
      </c>
    </row>
    <row r="11" spans="1:15" ht="45.75" thickBot="1" x14ac:dyDescent="0.3">
      <c r="A11" s="10" t="s">
        <v>17</v>
      </c>
      <c r="B11" s="11" t="s">
        <v>18</v>
      </c>
      <c r="C11" s="12">
        <v>174856</v>
      </c>
      <c r="D11" s="12">
        <v>1529625</v>
      </c>
      <c r="E11" s="12">
        <v>1530058</v>
      </c>
      <c r="F11" s="12">
        <v>1530058</v>
      </c>
      <c r="G11" s="12">
        <v>3443580</v>
      </c>
      <c r="H11" s="12">
        <v>33787319.999999993</v>
      </c>
      <c r="I11" s="13">
        <f t="shared" ref="I11:I33" si="0">F11/G11</f>
        <v>0.44432189756009732</v>
      </c>
      <c r="J11" s="13">
        <f t="shared" ref="J11:J33" si="1">F11/H11</f>
        <v>4.5284976730915631E-2</v>
      </c>
      <c r="K11" s="14"/>
      <c r="L11" s="15"/>
      <c r="N11" s="15"/>
      <c r="O11" s="15"/>
    </row>
    <row r="12" spans="1:15" ht="15.75" thickBot="1" x14ac:dyDescent="0.3">
      <c r="A12" s="10" t="s">
        <v>19</v>
      </c>
      <c r="B12" s="11" t="s">
        <v>20</v>
      </c>
      <c r="C12" s="12"/>
      <c r="D12" s="12"/>
      <c r="E12" s="12"/>
      <c r="F12" s="12">
        <v>0</v>
      </c>
      <c r="G12" s="12">
        <v>0</v>
      </c>
      <c r="H12" s="12">
        <v>0</v>
      </c>
      <c r="I12" s="13">
        <v>0</v>
      </c>
      <c r="J12" s="13">
        <v>0</v>
      </c>
      <c r="K12" s="14"/>
      <c r="L12" s="15"/>
      <c r="N12" s="15"/>
      <c r="O12" s="15"/>
    </row>
    <row r="13" spans="1:15" ht="23.25" thickBot="1" x14ac:dyDescent="0.3">
      <c r="A13" s="10" t="s">
        <v>21</v>
      </c>
      <c r="B13" s="11" t="s">
        <v>22</v>
      </c>
      <c r="C13" s="12">
        <v>8594</v>
      </c>
      <c r="D13" s="12">
        <v>216974.6</v>
      </c>
      <c r="E13" s="12">
        <v>200847</v>
      </c>
      <c r="F13" s="12">
        <v>200847</v>
      </c>
      <c r="G13" s="12">
        <v>720613</v>
      </c>
      <c r="H13" s="12">
        <v>720613</v>
      </c>
      <c r="I13" s="13">
        <f t="shared" si="0"/>
        <v>0.2787168702202153</v>
      </c>
      <c r="J13" s="13">
        <f t="shared" si="1"/>
        <v>0.2787168702202153</v>
      </c>
      <c r="K13" s="16"/>
      <c r="L13" s="15"/>
      <c r="N13" s="15"/>
      <c r="O13" s="15"/>
    </row>
    <row r="14" spans="1:15" ht="23.25" thickBot="1" x14ac:dyDescent="0.3">
      <c r="A14" s="10" t="s">
        <v>23</v>
      </c>
      <c r="B14" s="11" t="s">
        <v>24</v>
      </c>
      <c r="C14" s="12">
        <v>46913</v>
      </c>
      <c r="D14" s="12">
        <v>30004</v>
      </c>
      <c r="E14" s="12">
        <v>22060</v>
      </c>
      <c r="F14" s="12">
        <v>22060</v>
      </c>
      <c r="G14" s="12">
        <v>434280</v>
      </c>
      <c r="H14" s="12">
        <v>2537981</v>
      </c>
      <c r="I14" s="13">
        <f t="shared" si="0"/>
        <v>5.079672100948697E-2</v>
      </c>
      <c r="J14" s="13">
        <f t="shared" si="1"/>
        <v>8.6919484424824306E-3</v>
      </c>
      <c r="K14" s="16"/>
      <c r="L14" s="15"/>
      <c r="N14" s="15"/>
      <c r="O14" s="15"/>
    </row>
    <row r="15" spans="1:15" ht="15.75" thickBot="1" x14ac:dyDescent="0.3">
      <c r="A15" s="10" t="s">
        <v>25</v>
      </c>
      <c r="B15" s="11" t="s">
        <v>26</v>
      </c>
      <c r="C15" s="12">
        <v>17153</v>
      </c>
      <c r="D15" s="12">
        <v>142905</v>
      </c>
      <c r="E15" s="12">
        <v>123310</v>
      </c>
      <c r="F15" s="12">
        <v>123310</v>
      </c>
      <c r="G15" s="12">
        <v>418664</v>
      </c>
      <c r="H15" s="12">
        <v>418664</v>
      </c>
      <c r="I15" s="13">
        <f t="shared" si="0"/>
        <v>0.29453213077790302</v>
      </c>
      <c r="J15" s="13">
        <f t="shared" si="1"/>
        <v>0.29453213077790302</v>
      </c>
      <c r="K15" s="16"/>
      <c r="L15" s="15"/>
      <c r="N15" s="15"/>
      <c r="O15" s="15"/>
    </row>
    <row r="16" spans="1:15" ht="34.5" thickBot="1" x14ac:dyDescent="0.3">
      <c r="A16" s="10" t="s">
        <v>27</v>
      </c>
      <c r="B16" s="11" t="s">
        <v>28</v>
      </c>
      <c r="C16" s="12"/>
      <c r="D16" s="12"/>
      <c r="E16" s="12"/>
      <c r="F16" s="12">
        <v>0</v>
      </c>
      <c r="G16" s="12">
        <v>786579.20000000007</v>
      </c>
      <c r="H16" s="12">
        <v>786579.20000000007</v>
      </c>
      <c r="I16" s="13">
        <f t="shared" si="0"/>
        <v>0</v>
      </c>
      <c r="J16" s="13">
        <f t="shared" si="1"/>
        <v>0</v>
      </c>
      <c r="K16" s="16"/>
      <c r="L16" s="15"/>
      <c r="N16" s="15"/>
      <c r="O16" s="15"/>
    </row>
    <row r="17" spans="1:15" ht="34.5" thickBot="1" x14ac:dyDescent="0.3">
      <c r="A17" s="10" t="s">
        <v>29</v>
      </c>
      <c r="B17" s="11" t="s">
        <v>30</v>
      </c>
      <c r="C17" s="12">
        <v>60588</v>
      </c>
      <c r="D17" s="12"/>
      <c r="E17" s="12"/>
      <c r="F17" s="12">
        <v>0</v>
      </c>
      <c r="G17" s="12">
        <v>0</v>
      </c>
      <c r="H17" s="12">
        <v>4791529.9999665739</v>
      </c>
      <c r="I17" s="13" t="e">
        <f t="shared" si="0"/>
        <v>#DIV/0!</v>
      </c>
      <c r="J17" s="13">
        <f t="shared" si="1"/>
        <v>0</v>
      </c>
      <c r="K17" s="16"/>
      <c r="L17" s="15"/>
      <c r="N17" s="15"/>
      <c r="O17" s="15"/>
    </row>
    <row r="18" spans="1:15" ht="34.5" thickBot="1" x14ac:dyDescent="0.3">
      <c r="A18" s="10" t="s">
        <v>31</v>
      </c>
      <c r="B18" s="11" t="s">
        <v>32</v>
      </c>
      <c r="C18" s="12">
        <v>35614</v>
      </c>
      <c r="D18" s="12">
        <v>214329</v>
      </c>
      <c r="E18" s="12">
        <v>215848</v>
      </c>
      <c r="F18" s="12">
        <v>215848</v>
      </c>
      <c r="G18" s="12">
        <v>703300</v>
      </c>
      <c r="H18" s="12">
        <v>703300</v>
      </c>
      <c r="I18" s="13">
        <f t="shared" si="0"/>
        <v>0.30690743637139201</v>
      </c>
      <c r="J18" s="13">
        <f t="shared" si="1"/>
        <v>0.30690743637139201</v>
      </c>
      <c r="K18" s="16"/>
      <c r="L18" s="15"/>
      <c r="N18" s="15"/>
      <c r="O18" s="15"/>
    </row>
    <row r="19" spans="1:15" ht="23.25" thickBot="1" x14ac:dyDescent="0.3">
      <c r="A19" s="10" t="s">
        <v>33</v>
      </c>
      <c r="B19" s="11" t="s">
        <v>34</v>
      </c>
      <c r="C19" s="12">
        <v>12882</v>
      </c>
      <c r="D19" s="12">
        <v>163077</v>
      </c>
      <c r="E19" s="12">
        <v>157501</v>
      </c>
      <c r="F19" s="12">
        <v>157501</v>
      </c>
      <c r="G19" s="12">
        <v>546731.60000000009</v>
      </c>
      <c r="H19" s="12">
        <v>546731.60000000009</v>
      </c>
      <c r="I19" s="13">
        <f t="shared" si="0"/>
        <v>0.28807736739562884</v>
      </c>
      <c r="J19" s="13">
        <f t="shared" si="1"/>
        <v>0.28807736739562884</v>
      </c>
      <c r="K19" s="16"/>
      <c r="L19" s="15"/>
      <c r="N19" s="15"/>
      <c r="O19" s="15"/>
    </row>
    <row r="20" spans="1:15" ht="45.75" thickBot="1" x14ac:dyDescent="0.3">
      <c r="A20" s="10" t="s">
        <v>35</v>
      </c>
      <c r="B20" s="11" t="s">
        <v>36</v>
      </c>
      <c r="C20" s="12"/>
      <c r="D20" s="12"/>
      <c r="E20" s="12"/>
      <c r="F20" s="12">
        <v>0</v>
      </c>
      <c r="G20" s="12">
        <v>936016</v>
      </c>
      <c r="H20" s="12">
        <v>936016</v>
      </c>
      <c r="I20" s="13">
        <f t="shared" si="0"/>
        <v>0</v>
      </c>
      <c r="J20" s="13">
        <f t="shared" si="1"/>
        <v>0</v>
      </c>
      <c r="K20" s="16"/>
      <c r="L20" s="15"/>
      <c r="N20" s="15"/>
      <c r="O20" s="15"/>
    </row>
    <row r="21" spans="1:15" ht="15.75" thickBot="1" x14ac:dyDescent="0.3">
      <c r="A21" s="10" t="s">
        <v>37</v>
      </c>
      <c r="B21" s="11" t="s">
        <v>38</v>
      </c>
      <c r="C21" s="12">
        <v>95931</v>
      </c>
      <c r="D21" s="12">
        <v>550805</v>
      </c>
      <c r="E21" s="12">
        <v>530836</v>
      </c>
      <c r="F21" s="12">
        <v>530836</v>
      </c>
      <c r="G21" s="12">
        <v>2019330</v>
      </c>
      <c r="H21" s="12">
        <v>2019330</v>
      </c>
      <c r="I21" s="13">
        <f t="shared" si="0"/>
        <v>0.26287729098265267</v>
      </c>
      <c r="J21" s="13">
        <f t="shared" si="1"/>
        <v>0.26287729098265267</v>
      </c>
      <c r="K21" s="16"/>
      <c r="L21" s="15"/>
      <c r="N21" s="15"/>
      <c r="O21" s="15"/>
    </row>
    <row r="22" spans="1:15" ht="45.75" thickBot="1" x14ac:dyDescent="0.3">
      <c r="A22" s="10" t="s">
        <v>39</v>
      </c>
      <c r="B22" s="11" t="s">
        <v>40</v>
      </c>
      <c r="C22" s="12"/>
      <c r="D22" s="12"/>
      <c r="E22" s="12"/>
      <c r="F22" s="12">
        <v>0</v>
      </c>
      <c r="G22" s="12">
        <v>1038439</v>
      </c>
      <c r="H22" s="12">
        <v>2019330</v>
      </c>
      <c r="I22" s="13">
        <f t="shared" si="0"/>
        <v>0</v>
      </c>
      <c r="J22" s="13">
        <f t="shared" si="1"/>
        <v>0</v>
      </c>
      <c r="K22" s="16"/>
      <c r="L22" s="15"/>
      <c r="N22" s="15"/>
      <c r="O22" s="15"/>
    </row>
    <row r="23" spans="1:15" ht="23.25" thickBot="1" x14ac:dyDescent="0.3">
      <c r="A23" s="10" t="s">
        <v>41</v>
      </c>
      <c r="B23" s="11" t="s">
        <v>42</v>
      </c>
      <c r="C23" s="12">
        <v>21378</v>
      </c>
      <c r="D23" s="12">
        <v>421546</v>
      </c>
      <c r="E23" s="12">
        <v>399919</v>
      </c>
      <c r="F23" s="12">
        <v>399919</v>
      </c>
      <c r="G23" s="12">
        <v>1435496</v>
      </c>
      <c r="H23" s="12">
        <v>1435496</v>
      </c>
      <c r="I23" s="13">
        <f t="shared" si="0"/>
        <v>0.27859290447343638</v>
      </c>
      <c r="J23" s="13">
        <f t="shared" si="1"/>
        <v>0.27859290447343638</v>
      </c>
      <c r="K23" s="16"/>
      <c r="L23" s="15"/>
      <c r="N23" s="15"/>
      <c r="O23" s="15"/>
    </row>
    <row r="24" spans="1:15" ht="23.25" thickBot="1" x14ac:dyDescent="0.3">
      <c r="A24" s="10" t="s">
        <v>43</v>
      </c>
      <c r="B24" s="11" t="s">
        <v>44</v>
      </c>
      <c r="C24" s="12">
        <v>6619</v>
      </c>
      <c r="D24" s="12">
        <v>157826</v>
      </c>
      <c r="E24" s="12">
        <v>151869</v>
      </c>
      <c r="F24" s="12">
        <v>151869</v>
      </c>
      <c r="G24" s="12">
        <v>505071</v>
      </c>
      <c r="H24" s="12">
        <v>505071</v>
      </c>
      <c r="I24" s="13">
        <f t="shared" si="0"/>
        <v>0.30068841806399499</v>
      </c>
      <c r="J24" s="13">
        <f t="shared" si="1"/>
        <v>0.30068841806399499</v>
      </c>
      <c r="K24" s="16"/>
      <c r="L24" s="15"/>
      <c r="N24" s="15"/>
      <c r="O24" s="15"/>
    </row>
    <row r="25" spans="1:15" ht="23.25" thickBot="1" x14ac:dyDescent="0.3">
      <c r="A25" s="10" t="s">
        <v>45</v>
      </c>
      <c r="B25" s="11" t="s">
        <v>44</v>
      </c>
      <c r="C25" s="12">
        <v>29613</v>
      </c>
      <c r="D25" s="12">
        <v>1254104</v>
      </c>
      <c r="E25" s="12">
        <v>1163887</v>
      </c>
      <c r="F25" s="12">
        <v>1163886.99</v>
      </c>
      <c r="G25" s="12">
        <v>4049577.0972623788</v>
      </c>
      <c r="H25" s="12">
        <v>6041956.9900000002</v>
      </c>
      <c r="I25" s="13">
        <f t="shared" si="0"/>
        <v>0.28740951512858426</v>
      </c>
      <c r="J25" s="13">
        <f t="shared" si="1"/>
        <v>0.19263410711568141</v>
      </c>
      <c r="K25" s="16"/>
      <c r="L25" s="15"/>
      <c r="N25" s="15"/>
      <c r="O25" s="15"/>
    </row>
    <row r="26" spans="1:15" ht="23.25" thickBot="1" x14ac:dyDescent="0.3">
      <c r="A26" s="10" t="s">
        <v>46</v>
      </c>
      <c r="B26" s="11" t="s">
        <v>42</v>
      </c>
      <c r="C26" s="12"/>
      <c r="D26" s="12"/>
      <c r="E26" s="12"/>
      <c r="F26" s="12">
        <v>0</v>
      </c>
      <c r="G26" s="12">
        <v>0</v>
      </c>
      <c r="H26" s="12">
        <v>0</v>
      </c>
      <c r="I26" s="13" t="e">
        <f t="shared" si="0"/>
        <v>#DIV/0!</v>
      </c>
      <c r="J26" s="13" t="e">
        <f t="shared" si="1"/>
        <v>#DIV/0!</v>
      </c>
      <c r="K26" s="16"/>
      <c r="L26" s="15"/>
      <c r="N26" s="15"/>
      <c r="O26" s="15"/>
    </row>
    <row r="27" spans="1:15" ht="15.75" thickBot="1" x14ac:dyDescent="0.3">
      <c r="A27" s="10" t="s">
        <v>47</v>
      </c>
      <c r="B27" s="11" t="s">
        <v>26</v>
      </c>
      <c r="C27" s="12">
        <v>52285</v>
      </c>
      <c r="D27" s="12">
        <v>67120</v>
      </c>
      <c r="E27" s="12">
        <v>81901</v>
      </c>
      <c r="F27" s="12">
        <v>80248</v>
      </c>
      <c r="G27" s="12">
        <v>282995</v>
      </c>
      <c r="H27" s="12">
        <v>8419033</v>
      </c>
      <c r="I27" s="13">
        <f t="shared" si="0"/>
        <v>0.28356684747080335</v>
      </c>
      <c r="J27" s="13">
        <f t="shared" si="1"/>
        <v>9.5317360081615069E-3</v>
      </c>
      <c r="K27" s="16"/>
      <c r="L27" s="15"/>
      <c r="N27" s="15"/>
      <c r="O27" s="15"/>
    </row>
    <row r="28" spans="1:15" ht="57" thickBot="1" x14ac:dyDescent="0.3">
      <c r="A28" s="10" t="s">
        <v>48</v>
      </c>
      <c r="B28" s="11" t="s">
        <v>49</v>
      </c>
      <c r="C28" s="12">
        <v>27801</v>
      </c>
      <c r="D28" s="12">
        <v>116935</v>
      </c>
      <c r="E28" s="12">
        <v>117328</v>
      </c>
      <c r="F28" s="12">
        <v>117328</v>
      </c>
      <c r="G28" s="12">
        <v>417978</v>
      </c>
      <c r="H28" s="12">
        <v>417978</v>
      </c>
      <c r="I28" s="13">
        <f t="shared" si="0"/>
        <v>0.28070376909789513</v>
      </c>
      <c r="J28" s="13">
        <f t="shared" si="1"/>
        <v>0.28070376909789513</v>
      </c>
      <c r="K28" s="16"/>
      <c r="L28" s="15"/>
      <c r="N28" s="15"/>
      <c r="O28" s="15"/>
    </row>
    <row r="29" spans="1:15" ht="34.5" thickBot="1" x14ac:dyDescent="0.3">
      <c r="A29" s="10" t="s">
        <v>50</v>
      </c>
      <c r="B29" s="11" t="s">
        <v>51</v>
      </c>
      <c r="C29" s="12">
        <v>28368</v>
      </c>
      <c r="D29" s="12">
        <v>110000</v>
      </c>
      <c r="E29" s="12">
        <v>103961</v>
      </c>
      <c r="F29" s="12">
        <v>103961</v>
      </c>
      <c r="G29" s="12">
        <v>360657</v>
      </c>
      <c r="H29" s="12">
        <v>360657</v>
      </c>
      <c r="I29" s="13">
        <f t="shared" si="0"/>
        <v>0.28825449110928114</v>
      </c>
      <c r="J29" s="13">
        <f t="shared" si="1"/>
        <v>0.28825449110928114</v>
      </c>
      <c r="K29" s="16"/>
      <c r="L29" s="15"/>
      <c r="N29" s="15"/>
      <c r="O29" s="15"/>
    </row>
    <row r="30" spans="1:15" ht="23.25" thickBot="1" x14ac:dyDescent="0.3">
      <c r="A30" s="10" t="s">
        <v>52</v>
      </c>
      <c r="B30" s="11" t="s">
        <v>44</v>
      </c>
      <c r="C30" s="12">
        <v>57329</v>
      </c>
      <c r="D30" s="12">
        <v>305967</v>
      </c>
      <c r="E30" s="12">
        <v>335712</v>
      </c>
      <c r="F30" s="12">
        <v>335712</v>
      </c>
      <c r="G30" s="12">
        <v>1243297</v>
      </c>
      <c r="H30" s="12">
        <v>2611417</v>
      </c>
      <c r="I30" s="13">
        <f t="shared" si="0"/>
        <v>0.27001754206758322</v>
      </c>
      <c r="J30" s="13">
        <f t="shared" si="1"/>
        <v>0.12855549305223946</v>
      </c>
      <c r="K30" s="16"/>
      <c r="L30" s="15"/>
      <c r="N30" s="15"/>
      <c r="O30" s="15"/>
    </row>
    <row r="31" spans="1:15" ht="25.5" customHeight="1" thickBot="1" x14ac:dyDescent="0.3">
      <c r="A31" s="17" t="s">
        <v>53</v>
      </c>
      <c r="B31" s="18"/>
      <c r="C31" s="19"/>
      <c r="D31" s="19">
        <v>5281217.5999999996</v>
      </c>
      <c r="E31" s="19">
        <v>5135037</v>
      </c>
      <c r="F31" s="19">
        <f t="shared" ref="F31:H31" si="2">SUM(F11:F30)</f>
        <v>5133383.99</v>
      </c>
      <c r="G31" s="19">
        <f t="shared" si="2"/>
        <v>19342603.89726238</v>
      </c>
      <c r="H31" s="19">
        <f t="shared" si="2"/>
        <v>69059003.789966583</v>
      </c>
      <c r="I31" s="20">
        <f t="shared" si="0"/>
        <v>0.26539260263332715</v>
      </c>
      <c r="J31" s="20">
        <f t="shared" si="1"/>
        <v>7.4333304975155418E-2</v>
      </c>
      <c r="K31" s="21"/>
    </row>
    <row r="32" spans="1:15" ht="21" customHeight="1" thickBot="1" x14ac:dyDescent="0.3">
      <c r="A32" s="77" t="s">
        <v>54</v>
      </c>
      <c r="B32" s="78"/>
      <c r="C32" s="22"/>
      <c r="D32" s="22">
        <v>1949189.4000000004</v>
      </c>
      <c r="E32" s="22">
        <v>1888894</v>
      </c>
      <c r="F32" s="22">
        <f t="shared" ref="F32:H32" si="3">F33-F31</f>
        <v>1888363</v>
      </c>
      <c r="G32" s="22">
        <f t="shared" si="3"/>
        <v>6734207.2728955075</v>
      </c>
      <c r="H32" s="22">
        <f t="shared" si="3"/>
        <v>15899460.999999985</v>
      </c>
      <c r="I32" s="13">
        <f t="shared" si="0"/>
        <v>0.28041355477733321</v>
      </c>
      <c r="J32" s="13">
        <f t="shared" si="1"/>
        <v>0.1187689947476837</v>
      </c>
      <c r="K32" s="16"/>
    </row>
    <row r="33" spans="1:11" ht="27" customHeight="1" thickBot="1" x14ac:dyDescent="0.3">
      <c r="A33" s="79" t="s">
        <v>55</v>
      </c>
      <c r="B33" s="80"/>
      <c r="C33" s="23"/>
      <c r="D33" s="23">
        <v>7230407</v>
      </c>
      <c r="E33" s="23">
        <v>7023931</v>
      </c>
      <c r="F33" s="23">
        <v>7021746.9900000002</v>
      </c>
      <c r="G33" s="23">
        <v>26076811.170157887</v>
      </c>
      <c r="H33" s="23">
        <v>84958464.789966568</v>
      </c>
      <c r="I33" s="24">
        <f t="shared" si="0"/>
        <v>0.26927168909500854</v>
      </c>
      <c r="J33" s="25">
        <f t="shared" si="1"/>
        <v>8.2649174597953123E-2</v>
      </c>
      <c r="K33" s="25"/>
    </row>
    <row r="34" spans="1:11" ht="23.25" customHeight="1" thickBot="1" x14ac:dyDescent="0.3">
      <c r="A34" s="81" t="s">
        <v>56</v>
      </c>
      <c r="B34" s="82"/>
      <c r="C34" s="26"/>
      <c r="D34" s="26">
        <v>0.73041774826783601</v>
      </c>
      <c r="E34" s="26">
        <v>0.73107736963816983</v>
      </c>
      <c r="F34" s="26">
        <f t="shared" ref="F34:H34" si="4">F31/F33</f>
        <v>0.73106934745878671</v>
      </c>
      <c r="G34" s="26">
        <f t="shared" si="4"/>
        <v>0.74175495504595723</v>
      </c>
      <c r="H34" s="26">
        <f t="shared" si="4"/>
        <v>0.81285606985358705</v>
      </c>
      <c r="I34" s="27"/>
      <c r="J34" s="27"/>
      <c r="K34" s="21"/>
    </row>
    <row r="35" spans="1:11" ht="19.5" customHeight="1" thickBot="1" x14ac:dyDescent="0.3">
      <c r="A35" s="83" t="s">
        <v>57</v>
      </c>
      <c r="B35" s="84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5">
    <mergeCell ref="A6:K6"/>
    <mergeCell ref="A32:B32"/>
    <mergeCell ref="A33:B33"/>
    <mergeCell ref="A34:B34"/>
    <mergeCell ref="A35:B35"/>
  </mergeCells>
  <conditionalFormatting sqref="K10 I10 A10:D10 F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0C0D8-9558-4305-986A-1073FB17220F}">
  <sheetPr>
    <tabColor theme="3"/>
  </sheetPr>
  <dimension ref="A1:L40"/>
  <sheetViews>
    <sheetView tabSelected="1" topLeftCell="A4" workbookViewId="0">
      <selection activeCell="A6" sqref="A6"/>
    </sheetView>
  </sheetViews>
  <sheetFormatPr baseColWidth="10" defaultRowHeight="12.75" x14ac:dyDescent="0.25"/>
  <cols>
    <col min="1" max="1" width="25" style="29" customWidth="1"/>
    <col min="2" max="2" width="14.140625" style="29" customWidth="1"/>
    <col min="3" max="3" width="14.5703125" style="29" customWidth="1"/>
    <col min="4" max="4" width="14.28515625" style="29" customWidth="1"/>
    <col min="5" max="5" width="12.42578125" style="29" bestFit="1" customWidth="1"/>
    <col min="6" max="6" width="14.85546875" style="29" customWidth="1"/>
    <col min="7" max="7" width="14.140625" style="29" customWidth="1"/>
    <col min="8" max="8" width="16.42578125" style="29" customWidth="1"/>
    <col min="9" max="9" width="11.42578125" style="31"/>
    <col min="10" max="256" width="11.42578125" style="29"/>
    <col min="257" max="257" width="25" style="29" customWidth="1"/>
    <col min="258" max="258" width="14.140625" style="29" customWidth="1"/>
    <col min="259" max="259" width="14.5703125" style="29" customWidth="1"/>
    <col min="260" max="260" width="14.28515625" style="29" customWidth="1"/>
    <col min="261" max="261" width="11.42578125" style="29"/>
    <col min="262" max="262" width="14.85546875" style="29" customWidth="1"/>
    <col min="263" max="263" width="14.140625" style="29" customWidth="1"/>
    <col min="264" max="264" width="16.42578125" style="29" customWidth="1"/>
    <col min="265" max="512" width="11.42578125" style="29"/>
    <col min="513" max="513" width="25" style="29" customWidth="1"/>
    <col min="514" max="514" width="14.140625" style="29" customWidth="1"/>
    <col min="515" max="515" width="14.5703125" style="29" customWidth="1"/>
    <col min="516" max="516" width="14.28515625" style="29" customWidth="1"/>
    <col min="517" max="517" width="11.42578125" style="29"/>
    <col min="518" max="518" width="14.85546875" style="29" customWidth="1"/>
    <col min="519" max="519" width="14.140625" style="29" customWidth="1"/>
    <col min="520" max="520" width="16.42578125" style="29" customWidth="1"/>
    <col min="521" max="768" width="11.42578125" style="29"/>
    <col min="769" max="769" width="25" style="29" customWidth="1"/>
    <col min="770" max="770" width="14.140625" style="29" customWidth="1"/>
    <col min="771" max="771" width="14.5703125" style="29" customWidth="1"/>
    <col min="772" max="772" width="14.28515625" style="29" customWidth="1"/>
    <col min="773" max="773" width="11.42578125" style="29"/>
    <col min="774" max="774" width="14.85546875" style="29" customWidth="1"/>
    <col min="775" max="775" width="14.140625" style="29" customWidth="1"/>
    <col min="776" max="776" width="16.42578125" style="29" customWidth="1"/>
    <col min="777" max="1024" width="11.42578125" style="29"/>
    <col min="1025" max="1025" width="25" style="29" customWidth="1"/>
    <col min="1026" max="1026" width="14.140625" style="29" customWidth="1"/>
    <col min="1027" max="1027" width="14.5703125" style="29" customWidth="1"/>
    <col min="1028" max="1028" width="14.28515625" style="29" customWidth="1"/>
    <col min="1029" max="1029" width="11.42578125" style="29"/>
    <col min="1030" max="1030" width="14.85546875" style="29" customWidth="1"/>
    <col min="1031" max="1031" width="14.140625" style="29" customWidth="1"/>
    <col min="1032" max="1032" width="16.42578125" style="29" customWidth="1"/>
    <col min="1033" max="1280" width="11.42578125" style="29"/>
    <col min="1281" max="1281" width="25" style="29" customWidth="1"/>
    <col min="1282" max="1282" width="14.140625" style="29" customWidth="1"/>
    <col min="1283" max="1283" width="14.5703125" style="29" customWidth="1"/>
    <col min="1284" max="1284" width="14.28515625" style="29" customWidth="1"/>
    <col min="1285" max="1285" width="11.42578125" style="29"/>
    <col min="1286" max="1286" width="14.85546875" style="29" customWidth="1"/>
    <col min="1287" max="1287" width="14.140625" style="29" customWidth="1"/>
    <col min="1288" max="1288" width="16.42578125" style="29" customWidth="1"/>
    <col min="1289" max="1536" width="11.42578125" style="29"/>
    <col min="1537" max="1537" width="25" style="29" customWidth="1"/>
    <col min="1538" max="1538" width="14.140625" style="29" customWidth="1"/>
    <col min="1539" max="1539" width="14.5703125" style="29" customWidth="1"/>
    <col min="1540" max="1540" width="14.28515625" style="29" customWidth="1"/>
    <col min="1541" max="1541" width="11.42578125" style="29"/>
    <col min="1542" max="1542" width="14.85546875" style="29" customWidth="1"/>
    <col min="1543" max="1543" width="14.140625" style="29" customWidth="1"/>
    <col min="1544" max="1544" width="16.42578125" style="29" customWidth="1"/>
    <col min="1545" max="1792" width="11.42578125" style="29"/>
    <col min="1793" max="1793" width="25" style="29" customWidth="1"/>
    <col min="1794" max="1794" width="14.140625" style="29" customWidth="1"/>
    <col min="1795" max="1795" width="14.5703125" style="29" customWidth="1"/>
    <col min="1796" max="1796" width="14.28515625" style="29" customWidth="1"/>
    <col min="1797" max="1797" width="11.42578125" style="29"/>
    <col min="1798" max="1798" width="14.85546875" style="29" customWidth="1"/>
    <col min="1799" max="1799" width="14.140625" style="29" customWidth="1"/>
    <col min="1800" max="1800" width="16.42578125" style="29" customWidth="1"/>
    <col min="1801" max="2048" width="11.42578125" style="29"/>
    <col min="2049" max="2049" width="25" style="29" customWidth="1"/>
    <col min="2050" max="2050" width="14.140625" style="29" customWidth="1"/>
    <col min="2051" max="2051" width="14.5703125" style="29" customWidth="1"/>
    <col min="2052" max="2052" width="14.28515625" style="29" customWidth="1"/>
    <col min="2053" max="2053" width="11.42578125" style="29"/>
    <col min="2054" max="2054" width="14.85546875" style="29" customWidth="1"/>
    <col min="2055" max="2055" width="14.140625" style="29" customWidth="1"/>
    <col min="2056" max="2056" width="16.42578125" style="29" customWidth="1"/>
    <col min="2057" max="2304" width="11.42578125" style="29"/>
    <col min="2305" max="2305" width="25" style="29" customWidth="1"/>
    <col min="2306" max="2306" width="14.140625" style="29" customWidth="1"/>
    <col min="2307" max="2307" width="14.5703125" style="29" customWidth="1"/>
    <col min="2308" max="2308" width="14.28515625" style="29" customWidth="1"/>
    <col min="2309" max="2309" width="11.42578125" style="29"/>
    <col min="2310" max="2310" width="14.85546875" style="29" customWidth="1"/>
    <col min="2311" max="2311" width="14.140625" style="29" customWidth="1"/>
    <col min="2312" max="2312" width="16.42578125" style="29" customWidth="1"/>
    <col min="2313" max="2560" width="11.42578125" style="29"/>
    <col min="2561" max="2561" width="25" style="29" customWidth="1"/>
    <col min="2562" max="2562" width="14.140625" style="29" customWidth="1"/>
    <col min="2563" max="2563" width="14.5703125" style="29" customWidth="1"/>
    <col min="2564" max="2564" width="14.28515625" style="29" customWidth="1"/>
    <col min="2565" max="2565" width="11.42578125" style="29"/>
    <col min="2566" max="2566" width="14.85546875" style="29" customWidth="1"/>
    <col min="2567" max="2567" width="14.140625" style="29" customWidth="1"/>
    <col min="2568" max="2568" width="16.42578125" style="29" customWidth="1"/>
    <col min="2569" max="2816" width="11.42578125" style="29"/>
    <col min="2817" max="2817" width="25" style="29" customWidth="1"/>
    <col min="2818" max="2818" width="14.140625" style="29" customWidth="1"/>
    <col min="2819" max="2819" width="14.5703125" style="29" customWidth="1"/>
    <col min="2820" max="2820" width="14.28515625" style="29" customWidth="1"/>
    <col min="2821" max="2821" width="11.42578125" style="29"/>
    <col min="2822" max="2822" width="14.85546875" style="29" customWidth="1"/>
    <col min="2823" max="2823" width="14.140625" style="29" customWidth="1"/>
    <col min="2824" max="2824" width="16.42578125" style="29" customWidth="1"/>
    <col min="2825" max="3072" width="11.42578125" style="29"/>
    <col min="3073" max="3073" width="25" style="29" customWidth="1"/>
    <col min="3074" max="3074" width="14.140625" style="29" customWidth="1"/>
    <col min="3075" max="3075" width="14.5703125" style="29" customWidth="1"/>
    <col min="3076" max="3076" width="14.28515625" style="29" customWidth="1"/>
    <col min="3077" max="3077" width="11.42578125" style="29"/>
    <col min="3078" max="3078" width="14.85546875" style="29" customWidth="1"/>
    <col min="3079" max="3079" width="14.140625" style="29" customWidth="1"/>
    <col min="3080" max="3080" width="16.42578125" style="29" customWidth="1"/>
    <col min="3081" max="3328" width="11.42578125" style="29"/>
    <col min="3329" max="3329" width="25" style="29" customWidth="1"/>
    <col min="3330" max="3330" width="14.140625" style="29" customWidth="1"/>
    <col min="3331" max="3331" width="14.5703125" style="29" customWidth="1"/>
    <col min="3332" max="3332" width="14.28515625" style="29" customWidth="1"/>
    <col min="3333" max="3333" width="11.42578125" style="29"/>
    <col min="3334" max="3334" width="14.85546875" style="29" customWidth="1"/>
    <col min="3335" max="3335" width="14.140625" style="29" customWidth="1"/>
    <col min="3336" max="3336" width="16.42578125" style="29" customWidth="1"/>
    <col min="3337" max="3584" width="11.42578125" style="29"/>
    <col min="3585" max="3585" width="25" style="29" customWidth="1"/>
    <col min="3586" max="3586" width="14.140625" style="29" customWidth="1"/>
    <col min="3587" max="3587" width="14.5703125" style="29" customWidth="1"/>
    <col min="3588" max="3588" width="14.28515625" style="29" customWidth="1"/>
    <col min="3589" max="3589" width="11.42578125" style="29"/>
    <col min="3590" max="3590" width="14.85546875" style="29" customWidth="1"/>
    <col min="3591" max="3591" width="14.140625" style="29" customWidth="1"/>
    <col min="3592" max="3592" width="16.42578125" style="29" customWidth="1"/>
    <col min="3593" max="3840" width="11.42578125" style="29"/>
    <col min="3841" max="3841" width="25" style="29" customWidth="1"/>
    <col min="3842" max="3842" width="14.140625" style="29" customWidth="1"/>
    <col min="3843" max="3843" width="14.5703125" style="29" customWidth="1"/>
    <col min="3844" max="3844" width="14.28515625" style="29" customWidth="1"/>
    <col min="3845" max="3845" width="11.42578125" style="29"/>
    <col min="3846" max="3846" width="14.85546875" style="29" customWidth="1"/>
    <col min="3847" max="3847" width="14.140625" style="29" customWidth="1"/>
    <col min="3848" max="3848" width="16.42578125" style="29" customWidth="1"/>
    <col min="3849" max="4096" width="11.42578125" style="29"/>
    <col min="4097" max="4097" width="25" style="29" customWidth="1"/>
    <col min="4098" max="4098" width="14.140625" style="29" customWidth="1"/>
    <col min="4099" max="4099" width="14.5703125" style="29" customWidth="1"/>
    <col min="4100" max="4100" width="14.28515625" style="29" customWidth="1"/>
    <col min="4101" max="4101" width="11.42578125" style="29"/>
    <col min="4102" max="4102" width="14.85546875" style="29" customWidth="1"/>
    <col min="4103" max="4103" width="14.140625" style="29" customWidth="1"/>
    <col min="4104" max="4104" width="16.42578125" style="29" customWidth="1"/>
    <col min="4105" max="4352" width="11.42578125" style="29"/>
    <col min="4353" max="4353" width="25" style="29" customWidth="1"/>
    <col min="4354" max="4354" width="14.140625" style="29" customWidth="1"/>
    <col min="4355" max="4355" width="14.5703125" style="29" customWidth="1"/>
    <col min="4356" max="4356" width="14.28515625" style="29" customWidth="1"/>
    <col min="4357" max="4357" width="11.42578125" style="29"/>
    <col min="4358" max="4358" width="14.85546875" style="29" customWidth="1"/>
    <col min="4359" max="4359" width="14.140625" style="29" customWidth="1"/>
    <col min="4360" max="4360" width="16.42578125" style="29" customWidth="1"/>
    <col min="4361" max="4608" width="11.42578125" style="29"/>
    <col min="4609" max="4609" width="25" style="29" customWidth="1"/>
    <col min="4610" max="4610" width="14.140625" style="29" customWidth="1"/>
    <col min="4611" max="4611" width="14.5703125" style="29" customWidth="1"/>
    <col min="4612" max="4612" width="14.28515625" style="29" customWidth="1"/>
    <col min="4613" max="4613" width="11.42578125" style="29"/>
    <col min="4614" max="4614" width="14.85546875" style="29" customWidth="1"/>
    <col min="4615" max="4615" width="14.140625" style="29" customWidth="1"/>
    <col min="4616" max="4616" width="16.42578125" style="29" customWidth="1"/>
    <col min="4617" max="4864" width="11.42578125" style="29"/>
    <col min="4865" max="4865" width="25" style="29" customWidth="1"/>
    <col min="4866" max="4866" width="14.140625" style="29" customWidth="1"/>
    <col min="4867" max="4867" width="14.5703125" style="29" customWidth="1"/>
    <col min="4868" max="4868" width="14.28515625" style="29" customWidth="1"/>
    <col min="4869" max="4869" width="11.42578125" style="29"/>
    <col min="4870" max="4870" width="14.85546875" style="29" customWidth="1"/>
    <col min="4871" max="4871" width="14.140625" style="29" customWidth="1"/>
    <col min="4872" max="4872" width="16.42578125" style="29" customWidth="1"/>
    <col min="4873" max="5120" width="11.42578125" style="29"/>
    <col min="5121" max="5121" width="25" style="29" customWidth="1"/>
    <col min="5122" max="5122" width="14.140625" style="29" customWidth="1"/>
    <col min="5123" max="5123" width="14.5703125" style="29" customWidth="1"/>
    <col min="5124" max="5124" width="14.28515625" style="29" customWidth="1"/>
    <col min="5125" max="5125" width="11.42578125" style="29"/>
    <col min="5126" max="5126" width="14.85546875" style="29" customWidth="1"/>
    <col min="5127" max="5127" width="14.140625" style="29" customWidth="1"/>
    <col min="5128" max="5128" width="16.42578125" style="29" customWidth="1"/>
    <col min="5129" max="5376" width="11.42578125" style="29"/>
    <col min="5377" max="5377" width="25" style="29" customWidth="1"/>
    <col min="5378" max="5378" width="14.140625" style="29" customWidth="1"/>
    <col min="5379" max="5379" width="14.5703125" style="29" customWidth="1"/>
    <col min="5380" max="5380" width="14.28515625" style="29" customWidth="1"/>
    <col min="5381" max="5381" width="11.42578125" style="29"/>
    <col min="5382" max="5382" width="14.85546875" style="29" customWidth="1"/>
    <col min="5383" max="5383" width="14.140625" style="29" customWidth="1"/>
    <col min="5384" max="5384" width="16.42578125" style="29" customWidth="1"/>
    <col min="5385" max="5632" width="11.42578125" style="29"/>
    <col min="5633" max="5633" width="25" style="29" customWidth="1"/>
    <col min="5634" max="5634" width="14.140625" style="29" customWidth="1"/>
    <col min="5635" max="5635" width="14.5703125" style="29" customWidth="1"/>
    <col min="5636" max="5636" width="14.28515625" style="29" customWidth="1"/>
    <col min="5637" max="5637" width="11.42578125" style="29"/>
    <col min="5638" max="5638" width="14.85546875" style="29" customWidth="1"/>
    <col min="5639" max="5639" width="14.140625" style="29" customWidth="1"/>
    <col min="5640" max="5640" width="16.42578125" style="29" customWidth="1"/>
    <col min="5641" max="5888" width="11.42578125" style="29"/>
    <col min="5889" max="5889" width="25" style="29" customWidth="1"/>
    <col min="5890" max="5890" width="14.140625" style="29" customWidth="1"/>
    <col min="5891" max="5891" width="14.5703125" style="29" customWidth="1"/>
    <col min="5892" max="5892" width="14.28515625" style="29" customWidth="1"/>
    <col min="5893" max="5893" width="11.42578125" style="29"/>
    <col min="5894" max="5894" width="14.85546875" style="29" customWidth="1"/>
    <col min="5895" max="5895" width="14.140625" style="29" customWidth="1"/>
    <col min="5896" max="5896" width="16.42578125" style="29" customWidth="1"/>
    <col min="5897" max="6144" width="11.42578125" style="29"/>
    <col min="6145" max="6145" width="25" style="29" customWidth="1"/>
    <col min="6146" max="6146" width="14.140625" style="29" customWidth="1"/>
    <col min="6147" max="6147" width="14.5703125" style="29" customWidth="1"/>
    <col min="6148" max="6148" width="14.28515625" style="29" customWidth="1"/>
    <col min="6149" max="6149" width="11.42578125" style="29"/>
    <col min="6150" max="6150" width="14.85546875" style="29" customWidth="1"/>
    <col min="6151" max="6151" width="14.140625" style="29" customWidth="1"/>
    <col min="6152" max="6152" width="16.42578125" style="29" customWidth="1"/>
    <col min="6153" max="6400" width="11.42578125" style="29"/>
    <col min="6401" max="6401" width="25" style="29" customWidth="1"/>
    <col min="6402" max="6402" width="14.140625" style="29" customWidth="1"/>
    <col min="6403" max="6403" width="14.5703125" style="29" customWidth="1"/>
    <col min="6404" max="6404" width="14.28515625" style="29" customWidth="1"/>
    <col min="6405" max="6405" width="11.42578125" style="29"/>
    <col min="6406" max="6406" width="14.85546875" style="29" customWidth="1"/>
    <col min="6407" max="6407" width="14.140625" style="29" customWidth="1"/>
    <col min="6408" max="6408" width="16.42578125" style="29" customWidth="1"/>
    <col min="6409" max="6656" width="11.42578125" style="29"/>
    <col min="6657" max="6657" width="25" style="29" customWidth="1"/>
    <col min="6658" max="6658" width="14.140625" style="29" customWidth="1"/>
    <col min="6659" max="6659" width="14.5703125" style="29" customWidth="1"/>
    <col min="6660" max="6660" width="14.28515625" style="29" customWidth="1"/>
    <col min="6661" max="6661" width="11.42578125" style="29"/>
    <col min="6662" max="6662" width="14.85546875" style="29" customWidth="1"/>
    <col min="6663" max="6663" width="14.140625" style="29" customWidth="1"/>
    <col min="6664" max="6664" width="16.42578125" style="29" customWidth="1"/>
    <col min="6665" max="6912" width="11.42578125" style="29"/>
    <col min="6913" max="6913" width="25" style="29" customWidth="1"/>
    <col min="6914" max="6914" width="14.140625" style="29" customWidth="1"/>
    <col min="6915" max="6915" width="14.5703125" style="29" customWidth="1"/>
    <col min="6916" max="6916" width="14.28515625" style="29" customWidth="1"/>
    <col min="6917" max="6917" width="11.42578125" style="29"/>
    <col min="6918" max="6918" width="14.85546875" style="29" customWidth="1"/>
    <col min="6919" max="6919" width="14.140625" style="29" customWidth="1"/>
    <col min="6920" max="6920" width="16.42578125" style="29" customWidth="1"/>
    <col min="6921" max="7168" width="11.42578125" style="29"/>
    <col min="7169" max="7169" width="25" style="29" customWidth="1"/>
    <col min="7170" max="7170" width="14.140625" style="29" customWidth="1"/>
    <col min="7171" max="7171" width="14.5703125" style="29" customWidth="1"/>
    <col min="7172" max="7172" width="14.28515625" style="29" customWidth="1"/>
    <col min="7173" max="7173" width="11.42578125" style="29"/>
    <col min="7174" max="7174" width="14.85546875" style="29" customWidth="1"/>
    <col min="7175" max="7175" width="14.140625" style="29" customWidth="1"/>
    <col min="7176" max="7176" width="16.42578125" style="29" customWidth="1"/>
    <col min="7177" max="7424" width="11.42578125" style="29"/>
    <col min="7425" max="7425" width="25" style="29" customWidth="1"/>
    <col min="7426" max="7426" width="14.140625" style="29" customWidth="1"/>
    <col min="7427" max="7427" width="14.5703125" style="29" customWidth="1"/>
    <col min="7428" max="7428" width="14.28515625" style="29" customWidth="1"/>
    <col min="7429" max="7429" width="11.42578125" style="29"/>
    <col min="7430" max="7430" width="14.85546875" style="29" customWidth="1"/>
    <col min="7431" max="7431" width="14.140625" style="29" customWidth="1"/>
    <col min="7432" max="7432" width="16.42578125" style="29" customWidth="1"/>
    <col min="7433" max="7680" width="11.42578125" style="29"/>
    <col min="7681" max="7681" width="25" style="29" customWidth="1"/>
    <col min="7682" max="7682" width="14.140625" style="29" customWidth="1"/>
    <col min="7683" max="7683" width="14.5703125" style="29" customWidth="1"/>
    <col min="7684" max="7684" width="14.28515625" style="29" customWidth="1"/>
    <col min="7685" max="7685" width="11.42578125" style="29"/>
    <col min="7686" max="7686" width="14.85546875" style="29" customWidth="1"/>
    <col min="7687" max="7687" width="14.140625" style="29" customWidth="1"/>
    <col min="7688" max="7688" width="16.42578125" style="29" customWidth="1"/>
    <col min="7689" max="7936" width="11.42578125" style="29"/>
    <col min="7937" max="7937" width="25" style="29" customWidth="1"/>
    <col min="7938" max="7938" width="14.140625" style="29" customWidth="1"/>
    <col min="7939" max="7939" width="14.5703125" style="29" customWidth="1"/>
    <col min="7940" max="7940" width="14.28515625" style="29" customWidth="1"/>
    <col min="7941" max="7941" width="11.42578125" style="29"/>
    <col min="7942" max="7942" width="14.85546875" style="29" customWidth="1"/>
    <col min="7943" max="7943" width="14.140625" style="29" customWidth="1"/>
    <col min="7944" max="7944" width="16.42578125" style="29" customWidth="1"/>
    <col min="7945" max="8192" width="11.42578125" style="29"/>
    <col min="8193" max="8193" width="25" style="29" customWidth="1"/>
    <col min="8194" max="8194" width="14.140625" style="29" customWidth="1"/>
    <col min="8195" max="8195" width="14.5703125" style="29" customWidth="1"/>
    <col min="8196" max="8196" width="14.28515625" style="29" customWidth="1"/>
    <col min="8197" max="8197" width="11.42578125" style="29"/>
    <col min="8198" max="8198" width="14.85546875" style="29" customWidth="1"/>
    <col min="8199" max="8199" width="14.140625" style="29" customWidth="1"/>
    <col min="8200" max="8200" width="16.42578125" style="29" customWidth="1"/>
    <col min="8201" max="8448" width="11.42578125" style="29"/>
    <col min="8449" max="8449" width="25" style="29" customWidth="1"/>
    <col min="8450" max="8450" width="14.140625" style="29" customWidth="1"/>
    <col min="8451" max="8451" width="14.5703125" style="29" customWidth="1"/>
    <col min="8452" max="8452" width="14.28515625" style="29" customWidth="1"/>
    <col min="8453" max="8453" width="11.42578125" style="29"/>
    <col min="8454" max="8454" width="14.85546875" style="29" customWidth="1"/>
    <col min="8455" max="8455" width="14.140625" style="29" customWidth="1"/>
    <col min="8456" max="8456" width="16.42578125" style="29" customWidth="1"/>
    <col min="8457" max="8704" width="11.42578125" style="29"/>
    <col min="8705" max="8705" width="25" style="29" customWidth="1"/>
    <col min="8706" max="8706" width="14.140625" style="29" customWidth="1"/>
    <col min="8707" max="8707" width="14.5703125" style="29" customWidth="1"/>
    <col min="8708" max="8708" width="14.28515625" style="29" customWidth="1"/>
    <col min="8709" max="8709" width="11.42578125" style="29"/>
    <col min="8710" max="8710" width="14.85546875" style="29" customWidth="1"/>
    <col min="8711" max="8711" width="14.140625" style="29" customWidth="1"/>
    <col min="8712" max="8712" width="16.42578125" style="29" customWidth="1"/>
    <col min="8713" max="8960" width="11.42578125" style="29"/>
    <col min="8961" max="8961" width="25" style="29" customWidth="1"/>
    <col min="8962" max="8962" width="14.140625" style="29" customWidth="1"/>
    <col min="8963" max="8963" width="14.5703125" style="29" customWidth="1"/>
    <col min="8964" max="8964" width="14.28515625" style="29" customWidth="1"/>
    <col min="8965" max="8965" width="11.42578125" style="29"/>
    <col min="8966" max="8966" width="14.85546875" style="29" customWidth="1"/>
    <col min="8967" max="8967" width="14.140625" style="29" customWidth="1"/>
    <col min="8968" max="8968" width="16.42578125" style="29" customWidth="1"/>
    <col min="8969" max="9216" width="11.42578125" style="29"/>
    <col min="9217" max="9217" width="25" style="29" customWidth="1"/>
    <col min="9218" max="9218" width="14.140625" style="29" customWidth="1"/>
    <col min="9219" max="9219" width="14.5703125" style="29" customWidth="1"/>
    <col min="9220" max="9220" width="14.28515625" style="29" customWidth="1"/>
    <col min="9221" max="9221" width="11.42578125" style="29"/>
    <col min="9222" max="9222" width="14.85546875" style="29" customWidth="1"/>
    <col min="9223" max="9223" width="14.140625" style="29" customWidth="1"/>
    <col min="9224" max="9224" width="16.42578125" style="29" customWidth="1"/>
    <col min="9225" max="9472" width="11.42578125" style="29"/>
    <col min="9473" max="9473" width="25" style="29" customWidth="1"/>
    <col min="9474" max="9474" width="14.140625" style="29" customWidth="1"/>
    <col min="9475" max="9475" width="14.5703125" style="29" customWidth="1"/>
    <col min="9476" max="9476" width="14.28515625" style="29" customWidth="1"/>
    <col min="9477" max="9477" width="11.42578125" style="29"/>
    <col min="9478" max="9478" width="14.85546875" style="29" customWidth="1"/>
    <col min="9479" max="9479" width="14.140625" style="29" customWidth="1"/>
    <col min="9480" max="9480" width="16.42578125" style="29" customWidth="1"/>
    <col min="9481" max="9728" width="11.42578125" style="29"/>
    <col min="9729" max="9729" width="25" style="29" customWidth="1"/>
    <col min="9730" max="9730" width="14.140625" style="29" customWidth="1"/>
    <col min="9731" max="9731" width="14.5703125" style="29" customWidth="1"/>
    <col min="9732" max="9732" width="14.28515625" style="29" customWidth="1"/>
    <col min="9733" max="9733" width="11.42578125" style="29"/>
    <col min="9734" max="9734" width="14.85546875" style="29" customWidth="1"/>
    <col min="9735" max="9735" width="14.140625" style="29" customWidth="1"/>
    <col min="9736" max="9736" width="16.42578125" style="29" customWidth="1"/>
    <col min="9737" max="9984" width="11.42578125" style="29"/>
    <col min="9985" max="9985" width="25" style="29" customWidth="1"/>
    <col min="9986" max="9986" width="14.140625" style="29" customWidth="1"/>
    <col min="9987" max="9987" width="14.5703125" style="29" customWidth="1"/>
    <col min="9988" max="9988" width="14.28515625" style="29" customWidth="1"/>
    <col min="9989" max="9989" width="11.42578125" style="29"/>
    <col min="9990" max="9990" width="14.85546875" style="29" customWidth="1"/>
    <col min="9991" max="9991" width="14.140625" style="29" customWidth="1"/>
    <col min="9992" max="9992" width="16.42578125" style="29" customWidth="1"/>
    <col min="9993" max="10240" width="11.42578125" style="29"/>
    <col min="10241" max="10241" width="25" style="29" customWidth="1"/>
    <col min="10242" max="10242" width="14.140625" style="29" customWidth="1"/>
    <col min="10243" max="10243" width="14.5703125" style="29" customWidth="1"/>
    <col min="10244" max="10244" width="14.28515625" style="29" customWidth="1"/>
    <col min="10245" max="10245" width="11.42578125" style="29"/>
    <col min="10246" max="10246" width="14.85546875" style="29" customWidth="1"/>
    <col min="10247" max="10247" width="14.140625" style="29" customWidth="1"/>
    <col min="10248" max="10248" width="16.42578125" style="29" customWidth="1"/>
    <col min="10249" max="10496" width="11.42578125" style="29"/>
    <col min="10497" max="10497" width="25" style="29" customWidth="1"/>
    <col min="10498" max="10498" width="14.140625" style="29" customWidth="1"/>
    <col min="10499" max="10499" width="14.5703125" style="29" customWidth="1"/>
    <col min="10500" max="10500" width="14.28515625" style="29" customWidth="1"/>
    <col min="10501" max="10501" width="11.42578125" style="29"/>
    <col min="10502" max="10502" width="14.85546875" style="29" customWidth="1"/>
    <col min="10503" max="10503" width="14.140625" style="29" customWidth="1"/>
    <col min="10504" max="10504" width="16.42578125" style="29" customWidth="1"/>
    <col min="10505" max="10752" width="11.42578125" style="29"/>
    <col min="10753" max="10753" width="25" style="29" customWidth="1"/>
    <col min="10754" max="10754" width="14.140625" style="29" customWidth="1"/>
    <col min="10755" max="10755" width="14.5703125" style="29" customWidth="1"/>
    <col min="10756" max="10756" width="14.28515625" style="29" customWidth="1"/>
    <col min="10757" max="10757" width="11.42578125" style="29"/>
    <col min="10758" max="10758" width="14.85546875" style="29" customWidth="1"/>
    <col min="10759" max="10759" width="14.140625" style="29" customWidth="1"/>
    <col min="10760" max="10760" width="16.42578125" style="29" customWidth="1"/>
    <col min="10761" max="11008" width="11.42578125" style="29"/>
    <col min="11009" max="11009" width="25" style="29" customWidth="1"/>
    <col min="11010" max="11010" width="14.140625" style="29" customWidth="1"/>
    <col min="11011" max="11011" width="14.5703125" style="29" customWidth="1"/>
    <col min="11012" max="11012" width="14.28515625" style="29" customWidth="1"/>
    <col min="11013" max="11013" width="11.42578125" style="29"/>
    <col min="11014" max="11014" width="14.85546875" style="29" customWidth="1"/>
    <col min="11015" max="11015" width="14.140625" style="29" customWidth="1"/>
    <col min="11016" max="11016" width="16.42578125" style="29" customWidth="1"/>
    <col min="11017" max="11264" width="11.42578125" style="29"/>
    <col min="11265" max="11265" width="25" style="29" customWidth="1"/>
    <col min="11266" max="11266" width="14.140625" style="29" customWidth="1"/>
    <col min="11267" max="11267" width="14.5703125" style="29" customWidth="1"/>
    <col min="11268" max="11268" width="14.28515625" style="29" customWidth="1"/>
    <col min="11269" max="11269" width="11.42578125" style="29"/>
    <col min="11270" max="11270" width="14.85546875" style="29" customWidth="1"/>
    <col min="11271" max="11271" width="14.140625" style="29" customWidth="1"/>
    <col min="11272" max="11272" width="16.42578125" style="29" customWidth="1"/>
    <col min="11273" max="11520" width="11.42578125" style="29"/>
    <col min="11521" max="11521" width="25" style="29" customWidth="1"/>
    <col min="11522" max="11522" width="14.140625" style="29" customWidth="1"/>
    <col min="11523" max="11523" width="14.5703125" style="29" customWidth="1"/>
    <col min="11524" max="11524" width="14.28515625" style="29" customWidth="1"/>
    <col min="11525" max="11525" width="11.42578125" style="29"/>
    <col min="11526" max="11526" width="14.85546875" style="29" customWidth="1"/>
    <col min="11527" max="11527" width="14.140625" style="29" customWidth="1"/>
    <col min="11528" max="11528" width="16.42578125" style="29" customWidth="1"/>
    <col min="11529" max="11776" width="11.42578125" style="29"/>
    <col min="11777" max="11777" width="25" style="29" customWidth="1"/>
    <col min="11778" max="11778" width="14.140625" style="29" customWidth="1"/>
    <col min="11779" max="11779" width="14.5703125" style="29" customWidth="1"/>
    <col min="11780" max="11780" width="14.28515625" style="29" customWidth="1"/>
    <col min="11781" max="11781" width="11.42578125" style="29"/>
    <col min="11782" max="11782" width="14.85546875" style="29" customWidth="1"/>
    <col min="11783" max="11783" width="14.140625" style="29" customWidth="1"/>
    <col min="11784" max="11784" width="16.42578125" style="29" customWidth="1"/>
    <col min="11785" max="12032" width="11.42578125" style="29"/>
    <col min="12033" max="12033" width="25" style="29" customWidth="1"/>
    <col min="12034" max="12034" width="14.140625" style="29" customWidth="1"/>
    <col min="12035" max="12035" width="14.5703125" style="29" customWidth="1"/>
    <col min="12036" max="12036" width="14.28515625" style="29" customWidth="1"/>
    <col min="12037" max="12037" width="11.42578125" style="29"/>
    <col min="12038" max="12038" width="14.85546875" style="29" customWidth="1"/>
    <col min="12039" max="12039" width="14.140625" style="29" customWidth="1"/>
    <col min="12040" max="12040" width="16.42578125" style="29" customWidth="1"/>
    <col min="12041" max="12288" width="11.42578125" style="29"/>
    <col min="12289" max="12289" width="25" style="29" customWidth="1"/>
    <col min="12290" max="12290" width="14.140625" style="29" customWidth="1"/>
    <col min="12291" max="12291" width="14.5703125" style="29" customWidth="1"/>
    <col min="12292" max="12292" width="14.28515625" style="29" customWidth="1"/>
    <col min="12293" max="12293" width="11.42578125" style="29"/>
    <col min="12294" max="12294" width="14.85546875" style="29" customWidth="1"/>
    <col min="12295" max="12295" width="14.140625" style="29" customWidth="1"/>
    <col min="12296" max="12296" width="16.42578125" style="29" customWidth="1"/>
    <col min="12297" max="12544" width="11.42578125" style="29"/>
    <col min="12545" max="12545" width="25" style="29" customWidth="1"/>
    <col min="12546" max="12546" width="14.140625" style="29" customWidth="1"/>
    <col min="12547" max="12547" width="14.5703125" style="29" customWidth="1"/>
    <col min="12548" max="12548" width="14.28515625" style="29" customWidth="1"/>
    <col min="12549" max="12549" width="11.42578125" style="29"/>
    <col min="12550" max="12550" width="14.85546875" style="29" customWidth="1"/>
    <col min="12551" max="12551" width="14.140625" style="29" customWidth="1"/>
    <col min="12552" max="12552" width="16.42578125" style="29" customWidth="1"/>
    <col min="12553" max="12800" width="11.42578125" style="29"/>
    <col min="12801" max="12801" width="25" style="29" customWidth="1"/>
    <col min="12802" max="12802" width="14.140625" style="29" customWidth="1"/>
    <col min="12803" max="12803" width="14.5703125" style="29" customWidth="1"/>
    <col min="12804" max="12804" width="14.28515625" style="29" customWidth="1"/>
    <col min="12805" max="12805" width="11.42578125" style="29"/>
    <col min="12806" max="12806" width="14.85546875" style="29" customWidth="1"/>
    <col min="12807" max="12807" width="14.140625" style="29" customWidth="1"/>
    <col min="12808" max="12808" width="16.42578125" style="29" customWidth="1"/>
    <col min="12809" max="13056" width="11.42578125" style="29"/>
    <col min="13057" max="13057" width="25" style="29" customWidth="1"/>
    <col min="13058" max="13058" width="14.140625" style="29" customWidth="1"/>
    <col min="13059" max="13059" width="14.5703125" style="29" customWidth="1"/>
    <col min="13060" max="13060" width="14.28515625" style="29" customWidth="1"/>
    <col min="13061" max="13061" width="11.42578125" style="29"/>
    <col min="13062" max="13062" width="14.85546875" style="29" customWidth="1"/>
    <col min="13063" max="13063" width="14.140625" style="29" customWidth="1"/>
    <col min="13064" max="13064" width="16.42578125" style="29" customWidth="1"/>
    <col min="13065" max="13312" width="11.42578125" style="29"/>
    <col min="13313" max="13313" width="25" style="29" customWidth="1"/>
    <col min="13314" max="13314" width="14.140625" style="29" customWidth="1"/>
    <col min="13315" max="13315" width="14.5703125" style="29" customWidth="1"/>
    <col min="13316" max="13316" width="14.28515625" style="29" customWidth="1"/>
    <col min="13317" max="13317" width="11.42578125" style="29"/>
    <col min="13318" max="13318" width="14.85546875" style="29" customWidth="1"/>
    <col min="13319" max="13319" width="14.140625" style="29" customWidth="1"/>
    <col min="13320" max="13320" width="16.42578125" style="29" customWidth="1"/>
    <col min="13321" max="13568" width="11.42578125" style="29"/>
    <col min="13569" max="13569" width="25" style="29" customWidth="1"/>
    <col min="13570" max="13570" width="14.140625" style="29" customWidth="1"/>
    <col min="13571" max="13571" width="14.5703125" style="29" customWidth="1"/>
    <col min="13572" max="13572" width="14.28515625" style="29" customWidth="1"/>
    <col min="13573" max="13573" width="11.42578125" style="29"/>
    <col min="13574" max="13574" width="14.85546875" style="29" customWidth="1"/>
    <col min="13575" max="13575" width="14.140625" style="29" customWidth="1"/>
    <col min="13576" max="13576" width="16.42578125" style="29" customWidth="1"/>
    <col min="13577" max="13824" width="11.42578125" style="29"/>
    <col min="13825" max="13825" width="25" style="29" customWidth="1"/>
    <col min="13826" max="13826" width="14.140625" style="29" customWidth="1"/>
    <col min="13827" max="13827" width="14.5703125" style="29" customWidth="1"/>
    <col min="13828" max="13828" width="14.28515625" style="29" customWidth="1"/>
    <col min="13829" max="13829" width="11.42578125" style="29"/>
    <col min="13830" max="13830" width="14.85546875" style="29" customWidth="1"/>
    <col min="13831" max="13831" width="14.140625" style="29" customWidth="1"/>
    <col min="13832" max="13832" width="16.42578125" style="29" customWidth="1"/>
    <col min="13833" max="14080" width="11.42578125" style="29"/>
    <col min="14081" max="14081" width="25" style="29" customWidth="1"/>
    <col min="14082" max="14082" width="14.140625" style="29" customWidth="1"/>
    <col min="14083" max="14083" width="14.5703125" style="29" customWidth="1"/>
    <col min="14084" max="14084" width="14.28515625" style="29" customWidth="1"/>
    <col min="14085" max="14085" width="11.42578125" style="29"/>
    <col min="14086" max="14086" width="14.85546875" style="29" customWidth="1"/>
    <col min="14087" max="14087" width="14.140625" style="29" customWidth="1"/>
    <col min="14088" max="14088" width="16.42578125" style="29" customWidth="1"/>
    <col min="14089" max="14336" width="11.42578125" style="29"/>
    <col min="14337" max="14337" width="25" style="29" customWidth="1"/>
    <col min="14338" max="14338" width="14.140625" style="29" customWidth="1"/>
    <col min="14339" max="14339" width="14.5703125" style="29" customWidth="1"/>
    <col min="14340" max="14340" width="14.28515625" style="29" customWidth="1"/>
    <col min="14341" max="14341" width="11.42578125" style="29"/>
    <col min="14342" max="14342" width="14.85546875" style="29" customWidth="1"/>
    <col min="14343" max="14343" width="14.140625" style="29" customWidth="1"/>
    <col min="14344" max="14344" width="16.42578125" style="29" customWidth="1"/>
    <col min="14345" max="14592" width="11.42578125" style="29"/>
    <col min="14593" max="14593" width="25" style="29" customWidth="1"/>
    <col min="14594" max="14594" width="14.140625" style="29" customWidth="1"/>
    <col min="14595" max="14595" width="14.5703125" style="29" customWidth="1"/>
    <col min="14596" max="14596" width="14.28515625" style="29" customWidth="1"/>
    <col min="14597" max="14597" width="11.42578125" style="29"/>
    <col min="14598" max="14598" width="14.85546875" style="29" customWidth="1"/>
    <col min="14599" max="14599" width="14.140625" style="29" customWidth="1"/>
    <col min="14600" max="14600" width="16.42578125" style="29" customWidth="1"/>
    <col min="14601" max="14848" width="11.42578125" style="29"/>
    <col min="14849" max="14849" width="25" style="29" customWidth="1"/>
    <col min="14850" max="14850" width="14.140625" style="29" customWidth="1"/>
    <col min="14851" max="14851" width="14.5703125" style="29" customWidth="1"/>
    <col min="14852" max="14852" width="14.28515625" style="29" customWidth="1"/>
    <col min="14853" max="14853" width="11.42578125" style="29"/>
    <col min="14854" max="14854" width="14.85546875" style="29" customWidth="1"/>
    <col min="14855" max="14855" width="14.140625" style="29" customWidth="1"/>
    <col min="14856" max="14856" width="16.42578125" style="29" customWidth="1"/>
    <col min="14857" max="15104" width="11.42578125" style="29"/>
    <col min="15105" max="15105" width="25" style="29" customWidth="1"/>
    <col min="15106" max="15106" width="14.140625" style="29" customWidth="1"/>
    <col min="15107" max="15107" width="14.5703125" style="29" customWidth="1"/>
    <col min="15108" max="15108" width="14.28515625" style="29" customWidth="1"/>
    <col min="15109" max="15109" width="11.42578125" style="29"/>
    <col min="15110" max="15110" width="14.85546875" style="29" customWidth="1"/>
    <col min="15111" max="15111" width="14.140625" style="29" customWidth="1"/>
    <col min="15112" max="15112" width="16.42578125" style="29" customWidth="1"/>
    <col min="15113" max="15360" width="11.42578125" style="29"/>
    <col min="15361" max="15361" width="25" style="29" customWidth="1"/>
    <col min="15362" max="15362" width="14.140625" style="29" customWidth="1"/>
    <col min="15363" max="15363" width="14.5703125" style="29" customWidth="1"/>
    <col min="15364" max="15364" width="14.28515625" style="29" customWidth="1"/>
    <col min="15365" max="15365" width="11.42578125" style="29"/>
    <col min="15366" max="15366" width="14.85546875" style="29" customWidth="1"/>
    <col min="15367" max="15367" width="14.140625" style="29" customWidth="1"/>
    <col min="15368" max="15368" width="16.42578125" style="29" customWidth="1"/>
    <col min="15369" max="15616" width="11.42578125" style="29"/>
    <col min="15617" max="15617" width="25" style="29" customWidth="1"/>
    <col min="15618" max="15618" width="14.140625" style="29" customWidth="1"/>
    <col min="15619" max="15619" width="14.5703125" style="29" customWidth="1"/>
    <col min="15620" max="15620" width="14.28515625" style="29" customWidth="1"/>
    <col min="15621" max="15621" width="11.42578125" style="29"/>
    <col min="15622" max="15622" width="14.85546875" style="29" customWidth="1"/>
    <col min="15623" max="15623" width="14.140625" style="29" customWidth="1"/>
    <col min="15624" max="15624" width="16.42578125" style="29" customWidth="1"/>
    <col min="15625" max="15872" width="11.42578125" style="29"/>
    <col min="15873" max="15873" width="25" style="29" customWidth="1"/>
    <col min="15874" max="15874" width="14.140625" style="29" customWidth="1"/>
    <col min="15875" max="15875" width="14.5703125" style="29" customWidth="1"/>
    <col min="15876" max="15876" width="14.28515625" style="29" customWidth="1"/>
    <col min="15877" max="15877" width="11.42578125" style="29"/>
    <col min="15878" max="15878" width="14.85546875" style="29" customWidth="1"/>
    <col min="15879" max="15879" width="14.140625" style="29" customWidth="1"/>
    <col min="15880" max="15880" width="16.42578125" style="29" customWidth="1"/>
    <col min="15881" max="16128" width="11.42578125" style="29"/>
    <col min="16129" max="16129" width="25" style="29" customWidth="1"/>
    <col min="16130" max="16130" width="14.140625" style="29" customWidth="1"/>
    <col min="16131" max="16131" width="14.5703125" style="29" customWidth="1"/>
    <col min="16132" max="16132" width="14.28515625" style="29" customWidth="1"/>
    <col min="16133" max="16133" width="11.42578125" style="29"/>
    <col min="16134" max="16134" width="14.85546875" style="29" customWidth="1"/>
    <col min="16135" max="16135" width="14.140625" style="29" customWidth="1"/>
    <col min="16136" max="16136" width="16.42578125" style="29" customWidth="1"/>
    <col min="16137" max="16384" width="11.42578125" style="29"/>
  </cols>
  <sheetData>
    <row r="1" spans="1:12" ht="13.5" x14ac:dyDescent="0.25">
      <c r="A1" s="28" t="s">
        <v>0</v>
      </c>
      <c r="H1" s="30"/>
    </row>
    <row r="2" spans="1:12" ht="13.5" x14ac:dyDescent="0.25">
      <c r="A2" s="28" t="s">
        <v>1</v>
      </c>
    </row>
    <row r="6" spans="1:12" x14ac:dyDescent="0.25">
      <c r="A6" s="32" t="s">
        <v>58</v>
      </c>
      <c r="B6" s="32"/>
      <c r="C6" s="32"/>
      <c r="D6" s="32"/>
      <c r="E6" s="32"/>
      <c r="F6" s="32"/>
      <c r="G6" s="32"/>
      <c r="H6" s="32"/>
      <c r="I6" s="33"/>
      <c r="J6" s="32"/>
      <c r="K6" s="32"/>
      <c r="L6" s="32"/>
    </row>
    <row r="7" spans="1:12" ht="15.75" x14ac:dyDescent="0.25">
      <c r="A7" s="85" t="s">
        <v>74</v>
      </c>
      <c r="B7" s="85"/>
      <c r="C7" s="85"/>
      <c r="D7" s="85"/>
      <c r="E7" s="85"/>
      <c r="F7" s="85"/>
      <c r="G7" s="85"/>
      <c r="H7" s="85"/>
      <c r="I7" s="34"/>
    </row>
    <row r="8" spans="1:12" ht="13.5" thickBot="1" x14ac:dyDescent="0.3">
      <c r="C8" s="35"/>
      <c r="D8" s="35"/>
    </row>
    <row r="9" spans="1:12" ht="86.25" thickBot="1" x14ac:dyDescent="0.3">
      <c r="A9" s="36" t="s">
        <v>59</v>
      </c>
      <c r="B9" s="37" t="s">
        <v>60</v>
      </c>
      <c r="C9" s="38" t="s">
        <v>61</v>
      </c>
      <c r="D9" s="39" t="s">
        <v>62</v>
      </c>
      <c r="E9" s="39" t="s">
        <v>63</v>
      </c>
      <c r="F9" s="39" t="s">
        <v>64</v>
      </c>
      <c r="G9" s="39" t="s">
        <v>65</v>
      </c>
      <c r="H9" s="40" t="s">
        <v>66</v>
      </c>
      <c r="I9" s="29"/>
    </row>
    <row r="10" spans="1:12" ht="15" x14ac:dyDescent="0.25">
      <c r="A10" s="41" t="s">
        <v>17</v>
      </c>
      <c r="B10" s="42">
        <v>323327680</v>
      </c>
      <c r="C10" s="42">
        <v>14111160</v>
      </c>
      <c r="D10" s="43">
        <v>6698089</v>
      </c>
      <c r="E10" s="44">
        <f>C10/9</f>
        <v>1567906.6666666667</v>
      </c>
      <c r="F10" s="44">
        <f>D10/9</f>
        <v>744232.11111111112</v>
      </c>
      <c r="G10" s="45">
        <f>D10/C10</f>
        <v>0.47466607989704601</v>
      </c>
      <c r="H10" s="46">
        <f>D10/B10</f>
        <v>2.0716101386679914E-2</v>
      </c>
      <c r="I10" s="29"/>
    </row>
    <row r="11" spans="1:12" ht="15" x14ac:dyDescent="0.25">
      <c r="A11" s="41" t="s">
        <v>67</v>
      </c>
      <c r="B11" s="47">
        <v>0</v>
      </c>
      <c r="C11" s="47">
        <v>0</v>
      </c>
      <c r="D11" s="48">
        <v>0</v>
      </c>
      <c r="E11" s="44">
        <f t="shared" ref="E11:F29" si="0">C11/9</f>
        <v>0</v>
      </c>
      <c r="F11" s="44">
        <f t="shared" si="0"/>
        <v>0</v>
      </c>
      <c r="G11" s="45" t="e">
        <f>D11/C11</f>
        <v>#DIV/0!</v>
      </c>
      <c r="H11" s="46" t="e">
        <f>D11/B11</f>
        <v>#DIV/0!</v>
      </c>
      <c r="I11" s="29"/>
    </row>
    <row r="12" spans="1:12" ht="15" x14ac:dyDescent="0.25">
      <c r="A12" s="49" t="s">
        <v>21</v>
      </c>
      <c r="B12" s="47">
        <v>6450013.3600000003</v>
      </c>
      <c r="C12" s="47">
        <v>6450013.3600000003</v>
      </c>
      <c r="D12" s="48">
        <v>1819104</v>
      </c>
      <c r="E12" s="44">
        <f t="shared" si="0"/>
        <v>716668.15111111116</v>
      </c>
      <c r="F12" s="44">
        <f t="shared" si="0"/>
        <v>202122.66666666666</v>
      </c>
      <c r="G12" s="50">
        <f>D12/C12</f>
        <v>0.28203104373104737</v>
      </c>
      <c r="H12" s="51">
        <f>D12/B12</f>
        <v>0.28203104373104737</v>
      </c>
      <c r="I12" s="29"/>
    </row>
    <row r="13" spans="1:12" ht="15" x14ac:dyDescent="0.25">
      <c r="A13" s="49" t="s">
        <v>23</v>
      </c>
      <c r="B13" s="47">
        <v>14776484</v>
      </c>
      <c r="C13" s="47">
        <v>2102740</v>
      </c>
      <c r="D13" s="48">
        <v>159502</v>
      </c>
      <c r="E13" s="44">
        <f t="shared" si="0"/>
        <v>233637.77777777778</v>
      </c>
      <c r="F13" s="44">
        <f t="shared" si="0"/>
        <v>17722.444444444445</v>
      </c>
      <c r="G13" s="50">
        <f t="shared" ref="G13:G32" si="1">D13/C13</f>
        <v>7.5854361452200467E-2</v>
      </c>
      <c r="H13" s="51">
        <f t="shared" ref="H13:H32" si="2">D13/B13</f>
        <v>1.0794313451021231E-2</v>
      </c>
      <c r="I13" s="29"/>
    </row>
    <row r="14" spans="1:12" ht="15" x14ac:dyDescent="0.25">
      <c r="A14" s="49" t="s">
        <v>25</v>
      </c>
      <c r="B14" s="47">
        <v>3629708.4000000008</v>
      </c>
      <c r="C14" s="47">
        <v>3629708.4000000008</v>
      </c>
      <c r="D14" s="48">
        <v>1096926</v>
      </c>
      <c r="E14" s="44">
        <f t="shared" si="0"/>
        <v>403300.93333333341</v>
      </c>
      <c r="F14" s="44">
        <f t="shared" si="0"/>
        <v>121880.66666666667</v>
      </c>
      <c r="G14" s="50">
        <f t="shared" si="1"/>
        <v>0.30220774759757552</v>
      </c>
      <c r="H14" s="51">
        <f t="shared" si="2"/>
        <v>0.30220774759757552</v>
      </c>
      <c r="I14" s="29"/>
    </row>
    <row r="15" spans="1:12" ht="15" x14ac:dyDescent="0.25">
      <c r="A15" s="49" t="s">
        <v>27</v>
      </c>
      <c r="B15" s="47">
        <v>7216475</v>
      </c>
      <c r="C15" s="47">
        <v>7216475</v>
      </c>
      <c r="D15" s="48">
        <v>0</v>
      </c>
      <c r="E15" s="44">
        <f t="shared" si="0"/>
        <v>801830.5555555555</v>
      </c>
      <c r="F15" s="44">
        <f t="shared" si="0"/>
        <v>0</v>
      </c>
      <c r="G15" s="50">
        <f t="shared" si="1"/>
        <v>0</v>
      </c>
      <c r="H15" s="51">
        <f t="shared" si="2"/>
        <v>0</v>
      </c>
      <c r="I15" s="29"/>
    </row>
    <row r="16" spans="1:12" ht="15" x14ac:dyDescent="0.25">
      <c r="A16" s="49" t="s">
        <v>29</v>
      </c>
      <c r="B16" s="42">
        <v>45979277.000049062</v>
      </c>
      <c r="C16" s="42">
        <v>1895</v>
      </c>
      <c r="D16" s="43">
        <v>510</v>
      </c>
      <c r="E16" s="44">
        <f t="shared" si="0"/>
        <v>210.55555555555554</v>
      </c>
      <c r="F16" s="44">
        <f t="shared" si="0"/>
        <v>56.666666666666664</v>
      </c>
      <c r="G16" s="50">
        <f t="shared" si="1"/>
        <v>0.26912928759894461</v>
      </c>
      <c r="H16" s="51">
        <f t="shared" si="2"/>
        <v>1.1091953446755063E-5</v>
      </c>
      <c r="I16" s="29"/>
    </row>
    <row r="17" spans="1:9" ht="15" x14ac:dyDescent="0.25">
      <c r="A17" s="49" t="s">
        <v>31</v>
      </c>
      <c r="B17" s="47">
        <v>6401630.0001001097</v>
      </c>
      <c r="C17" s="47">
        <v>6401630.0001001097</v>
      </c>
      <c r="D17" s="48">
        <v>1903495</v>
      </c>
      <c r="E17" s="44">
        <f t="shared" si="0"/>
        <v>711292.2222333455</v>
      </c>
      <c r="F17" s="44">
        <f t="shared" si="0"/>
        <v>211499.44444444444</v>
      </c>
      <c r="G17" s="50">
        <f t="shared" si="1"/>
        <v>0.29734536359805752</v>
      </c>
      <c r="H17" s="51">
        <f t="shared" si="2"/>
        <v>0.29734536359805752</v>
      </c>
      <c r="I17" s="29"/>
    </row>
    <row r="18" spans="1:9" ht="15" x14ac:dyDescent="0.25">
      <c r="A18" s="49" t="s">
        <v>33</v>
      </c>
      <c r="B18" s="47">
        <v>4927492.4000000004</v>
      </c>
      <c r="C18" s="47">
        <v>4927492.4000000004</v>
      </c>
      <c r="D18" s="48">
        <v>1414273</v>
      </c>
      <c r="E18" s="44">
        <f t="shared" si="0"/>
        <v>547499.1555555556</v>
      </c>
      <c r="F18" s="44">
        <f t="shared" si="0"/>
        <v>157141.44444444444</v>
      </c>
      <c r="G18" s="50">
        <f t="shared" si="1"/>
        <v>0.28701677956925919</v>
      </c>
      <c r="H18" s="51">
        <f t="shared" si="2"/>
        <v>0.28701677956925919</v>
      </c>
      <c r="I18" s="29"/>
    </row>
    <row r="19" spans="1:9" ht="15" x14ac:dyDescent="0.25">
      <c r="A19" s="49" t="s">
        <v>35</v>
      </c>
      <c r="B19" s="47">
        <v>8532177</v>
      </c>
      <c r="C19" s="47">
        <v>8532177</v>
      </c>
      <c r="D19" s="48">
        <v>0</v>
      </c>
      <c r="E19" s="44">
        <f t="shared" si="0"/>
        <v>948019.66666666663</v>
      </c>
      <c r="F19" s="44">
        <f t="shared" si="0"/>
        <v>0</v>
      </c>
      <c r="G19" s="50">
        <f t="shared" si="1"/>
        <v>0</v>
      </c>
      <c r="H19" s="51">
        <f t="shared" si="2"/>
        <v>0</v>
      </c>
      <c r="I19" s="29"/>
    </row>
    <row r="20" spans="1:9" ht="15" x14ac:dyDescent="0.25">
      <c r="A20" s="49" t="s">
        <v>37</v>
      </c>
      <c r="B20" s="47">
        <v>19255816</v>
      </c>
      <c r="C20" s="47">
        <v>19255816</v>
      </c>
      <c r="D20" s="48">
        <v>5101181</v>
      </c>
      <c r="E20" s="44">
        <f t="shared" si="0"/>
        <v>2139535.111111111</v>
      </c>
      <c r="F20" s="44">
        <f t="shared" si="0"/>
        <v>566797.88888888888</v>
      </c>
      <c r="G20" s="50">
        <f t="shared" si="1"/>
        <v>0.26491637643400828</v>
      </c>
      <c r="H20" s="51">
        <f t="shared" si="2"/>
        <v>0.26491637643400828</v>
      </c>
      <c r="I20" s="29"/>
    </row>
    <row r="21" spans="1:9" ht="15" x14ac:dyDescent="0.25">
      <c r="A21" s="49" t="s">
        <v>39</v>
      </c>
      <c r="B21" s="47">
        <v>19255816</v>
      </c>
      <c r="C21" s="47">
        <v>9958574</v>
      </c>
      <c r="D21" s="48">
        <v>0</v>
      </c>
      <c r="E21" s="44">
        <f t="shared" si="0"/>
        <v>1106508.2222222222</v>
      </c>
      <c r="F21" s="44">
        <f t="shared" si="0"/>
        <v>0</v>
      </c>
      <c r="G21" s="50">
        <f t="shared" si="1"/>
        <v>0</v>
      </c>
      <c r="H21" s="51">
        <f t="shared" si="2"/>
        <v>0</v>
      </c>
      <c r="I21" s="29"/>
    </row>
    <row r="22" spans="1:9" ht="15" x14ac:dyDescent="0.25">
      <c r="A22" s="49" t="s">
        <v>41</v>
      </c>
      <c r="B22" s="47">
        <v>7813627</v>
      </c>
      <c r="C22" s="47">
        <v>7813627</v>
      </c>
      <c r="D22" s="48">
        <v>2184359</v>
      </c>
      <c r="E22" s="44">
        <f t="shared" si="0"/>
        <v>868180.77777777775</v>
      </c>
      <c r="F22" s="44">
        <f t="shared" si="0"/>
        <v>242706.55555555556</v>
      </c>
      <c r="G22" s="50">
        <f t="shared" si="1"/>
        <v>0.27955762413537272</v>
      </c>
      <c r="H22" s="51">
        <f t="shared" si="2"/>
        <v>0.27955762413537272</v>
      </c>
      <c r="I22" s="29"/>
    </row>
    <row r="23" spans="1:9" ht="15" x14ac:dyDescent="0.25">
      <c r="A23" s="49" t="s">
        <v>43</v>
      </c>
      <c r="B23" s="47">
        <v>4757837.7950000009</v>
      </c>
      <c r="C23" s="47">
        <v>4757837.7950000009</v>
      </c>
      <c r="D23" s="48">
        <v>1432397</v>
      </c>
      <c r="E23" s="44">
        <f t="shared" si="0"/>
        <v>528648.643888889</v>
      </c>
      <c r="F23" s="44">
        <f t="shared" si="0"/>
        <v>159155.22222222222</v>
      </c>
      <c r="G23" s="50">
        <f t="shared" si="1"/>
        <v>0.30106049464429036</v>
      </c>
      <c r="H23" s="51">
        <f t="shared" si="2"/>
        <v>0.30106049464429036</v>
      </c>
      <c r="I23" s="29"/>
    </row>
    <row r="24" spans="1:9" ht="15" x14ac:dyDescent="0.25">
      <c r="A24" s="49" t="s">
        <v>45</v>
      </c>
      <c r="B24" s="42">
        <v>55908493.659999996</v>
      </c>
      <c r="C24" s="42">
        <v>14143397.710626703</v>
      </c>
      <c r="D24" s="43">
        <v>4007854.2500000019</v>
      </c>
      <c r="E24" s="44">
        <f t="shared" si="0"/>
        <v>1571488.634514078</v>
      </c>
      <c r="F24" s="44">
        <f t="shared" si="0"/>
        <v>445317.13888888911</v>
      </c>
      <c r="G24" s="50">
        <f t="shared" si="1"/>
        <v>0.28337280277345828</v>
      </c>
      <c r="H24" s="51">
        <f t="shared" si="2"/>
        <v>7.168596375307891E-2</v>
      </c>
      <c r="I24" s="29"/>
    </row>
    <row r="25" spans="1:9" ht="15" x14ac:dyDescent="0.25">
      <c r="A25" s="49" t="s">
        <v>46</v>
      </c>
      <c r="B25" s="47">
        <v>0</v>
      </c>
      <c r="C25" s="47">
        <v>0</v>
      </c>
      <c r="D25" s="48">
        <v>0</v>
      </c>
      <c r="E25" s="44">
        <f t="shared" si="0"/>
        <v>0</v>
      </c>
      <c r="F25" s="44">
        <f t="shared" si="0"/>
        <v>0</v>
      </c>
      <c r="G25" s="50" t="e">
        <f t="shared" si="1"/>
        <v>#DIV/0!</v>
      </c>
      <c r="H25" s="51" t="e">
        <f t="shared" si="2"/>
        <v>#DIV/0!</v>
      </c>
      <c r="I25" s="29"/>
    </row>
    <row r="26" spans="1:9" ht="15" x14ac:dyDescent="0.25">
      <c r="A26" s="49" t="s">
        <v>47</v>
      </c>
      <c r="B26" s="42">
        <v>78154069</v>
      </c>
      <c r="C26" s="42">
        <v>1488497</v>
      </c>
      <c r="D26" s="43">
        <v>472500</v>
      </c>
      <c r="E26" s="44">
        <f t="shared" si="0"/>
        <v>165388.55555555556</v>
      </c>
      <c r="F26" s="44">
        <f t="shared" si="0"/>
        <v>52500</v>
      </c>
      <c r="G26" s="50">
        <f t="shared" si="1"/>
        <v>0.31743429781853777</v>
      </c>
      <c r="H26" s="51">
        <f t="shared" si="2"/>
        <v>6.0457504778158129E-3</v>
      </c>
      <c r="I26" s="29"/>
    </row>
    <row r="27" spans="1:9" ht="15" x14ac:dyDescent="0.25">
      <c r="A27" s="49" t="s">
        <v>48</v>
      </c>
      <c r="B27" s="47">
        <v>4045772</v>
      </c>
      <c r="C27" s="47">
        <v>4045772</v>
      </c>
      <c r="D27" s="48">
        <v>1208307</v>
      </c>
      <c r="E27" s="44">
        <f t="shared" si="0"/>
        <v>449530.22222222225</v>
      </c>
      <c r="F27" s="44">
        <f t="shared" si="0"/>
        <v>134256.33333333334</v>
      </c>
      <c r="G27" s="50">
        <f t="shared" si="1"/>
        <v>0.29865919285614712</v>
      </c>
      <c r="H27" s="51">
        <f t="shared" si="2"/>
        <v>0.29865919285614712</v>
      </c>
      <c r="I27" s="29"/>
    </row>
    <row r="28" spans="1:9" ht="15" x14ac:dyDescent="0.25">
      <c r="A28" s="49" t="s">
        <v>50</v>
      </c>
      <c r="B28" s="47">
        <v>3508538</v>
      </c>
      <c r="C28" s="47">
        <v>3508538</v>
      </c>
      <c r="D28" s="48">
        <v>1015737</v>
      </c>
      <c r="E28" s="44">
        <f t="shared" si="0"/>
        <v>389837.55555555556</v>
      </c>
      <c r="F28" s="44">
        <f t="shared" si="0"/>
        <v>112859.66666666667</v>
      </c>
      <c r="G28" s="50">
        <f t="shared" si="1"/>
        <v>0.28950434625476479</v>
      </c>
      <c r="H28" s="51">
        <f t="shared" si="2"/>
        <v>0.28950434625476479</v>
      </c>
      <c r="I28" s="29"/>
    </row>
    <row r="29" spans="1:9" ht="15.75" thickBot="1" x14ac:dyDescent="0.3">
      <c r="A29" s="52" t="s">
        <v>52</v>
      </c>
      <c r="B29" s="42">
        <v>26716051</v>
      </c>
      <c r="C29" s="42">
        <v>3099886</v>
      </c>
      <c r="D29" s="43">
        <v>843770</v>
      </c>
      <c r="E29" s="44">
        <f t="shared" si="0"/>
        <v>344431.77777777775</v>
      </c>
      <c r="F29" s="44">
        <f t="shared" si="0"/>
        <v>93752.222222222219</v>
      </c>
      <c r="G29" s="53">
        <f t="shared" si="1"/>
        <v>0.27219388067819267</v>
      </c>
      <c r="H29" s="51">
        <f t="shared" si="2"/>
        <v>3.1582886258152448E-2</v>
      </c>
      <c r="I29" s="29"/>
    </row>
    <row r="30" spans="1:9" ht="16.5" customHeight="1" x14ac:dyDescent="0.25">
      <c r="A30" s="54" t="s">
        <v>53</v>
      </c>
      <c r="B30" s="55">
        <f>SUM(B10:B29)</f>
        <v>640656957.61514914</v>
      </c>
      <c r="C30" s="55">
        <f>SUM(C10:C29)</f>
        <v>121445236.66572681</v>
      </c>
      <c r="D30" s="55">
        <f>SUM(D10:D29)</f>
        <v>29358004.25</v>
      </c>
      <c r="E30" s="55">
        <f>SUM(E10:E29)</f>
        <v>13493915.185080759</v>
      </c>
      <c r="F30" s="55">
        <f>SUM(F10:F29)</f>
        <v>3262000.472222222</v>
      </c>
      <c r="G30" s="56">
        <f t="shared" si="1"/>
        <v>0.24173862274077279</v>
      </c>
      <c r="H30" s="57">
        <f t="shared" si="2"/>
        <v>4.5824842610443839E-2</v>
      </c>
      <c r="I30" s="29"/>
    </row>
    <row r="31" spans="1:9" ht="21" customHeight="1" thickBot="1" x14ac:dyDescent="0.3">
      <c r="A31" s="52" t="s">
        <v>54</v>
      </c>
      <c r="B31" s="58">
        <f>B32-B30</f>
        <v>138521572.00000131</v>
      </c>
      <c r="C31" s="58">
        <f>C32-C30</f>
        <v>61701870.129414231</v>
      </c>
      <c r="D31" s="58">
        <f>D32-D30</f>
        <v>17424956</v>
      </c>
      <c r="E31" s="58">
        <f>E32-E30</f>
        <v>6855763.3477126881</v>
      </c>
      <c r="F31" s="58">
        <f>F32-F30</f>
        <v>1936106.222222222</v>
      </c>
      <c r="G31" s="59">
        <f t="shared" si="1"/>
        <v>0.28240563800501817</v>
      </c>
      <c r="H31" s="60">
        <f t="shared" si="2"/>
        <v>0.12579236395035884</v>
      </c>
      <c r="I31" s="29"/>
    </row>
    <row r="32" spans="1:9" ht="29.25" thickBot="1" x14ac:dyDescent="0.3">
      <c r="A32" s="61" t="s">
        <v>55</v>
      </c>
      <c r="B32" s="55">
        <v>779178529.61515045</v>
      </c>
      <c r="C32" s="55">
        <v>183147106.79514104</v>
      </c>
      <c r="D32" s="55">
        <v>46782960.25</v>
      </c>
      <c r="E32" s="55">
        <f t="shared" ref="E32:F32" si="3">C32/9</f>
        <v>20349678.532793447</v>
      </c>
      <c r="F32" s="55">
        <f t="shared" si="3"/>
        <v>5198106.694444444</v>
      </c>
      <c r="G32" s="56">
        <f t="shared" si="1"/>
        <v>0.25543925355222247</v>
      </c>
      <c r="H32" s="57">
        <f t="shared" si="2"/>
        <v>6.0041387784525967E-2</v>
      </c>
      <c r="I32" s="29"/>
    </row>
    <row r="33" spans="1:9" ht="42.75" x14ac:dyDescent="0.25">
      <c r="A33" s="62" t="s">
        <v>68</v>
      </c>
      <c r="B33" s="63">
        <f>B30/B32</f>
        <v>0.82222101003165537</v>
      </c>
      <c r="C33" s="63">
        <f>C30/C32</f>
        <v>0.66310213025406528</v>
      </c>
      <c r="D33" s="63">
        <f>D30/D32</f>
        <v>0.62753626733143719</v>
      </c>
      <c r="E33" s="63">
        <f>E30/E32</f>
        <v>0.66310213025406539</v>
      </c>
      <c r="F33" s="63">
        <f>F30/F32</f>
        <v>0.62753626733143719</v>
      </c>
      <c r="G33" s="64"/>
      <c r="H33" s="65"/>
      <c r="I33" s="29"/>
    </row>
    <row r="34" spans="1:9" ht="15.75" thickBot="1" x14ac:dyDescent="0.3">
      <c r="A34" s="66" t="s">
        <v>57</v>
      </c>
      <c r="B34" s="67"/>
      <c r="C34" s="67"/>
      <c r="D34" s="67"/>
      <c r="E34" s="67"/>
      <c r="F34" s="67"/>
      <c r="G34" s="53"/>
      <c r="H34" s="68"/>
      <c r="I34" s="29"/>
    </row>
    <row r="35" spans="1:9" x14ac:dyDescent="0.25">
      <c r="B35" s="69"/>
      <c r="C35" s="70"/>
      <c r="D35" s="70"/>
      <c r="E35" s="70"/>
      <c r="F35" s="70"/>
      <c r="G35" s="70"/>
      <c r="H35" s="71"/>
      <c r="I35" s="72"/>
    </row>
    <row r="36" spans="1:9" x14ac:dyDescent="0.25">
      <c r="B36" s="69"/>
      <c r="C36" s="70"/>
      <c r="D36" s="70"/>
      <c r="E36" s="70"/>
      <c r="F36" s="70"/>
      <c r="G36" s="70"/>
      <c r="H36" s="71"/>
      <c r="I36" s="72"/>
    </row>
    <row r="37" spans="1:9" ht="15" x14ac:dyDescent="0.25">
      <c r="A37" s="73" t="s">
        <v>69</v>
      </c>
      <c r="B37" s="74" t="s">
        <v>70</v>
      </c>
      <c r="C37" s="70"/>
      <c r="D37" s="70"/>
      <c r="E37" s="70"/>
      <c r="F37" s="70"/>
      <c r="G37" s="70"/>
      <c r="H37" s="71"/>
      <c r="I37" s="72"/>
    </row>
    <row r="38" spans="1:9" ht="15" x14ac:dyDescent="0.25">
      <c r="A38"/>
      <c r="B38" s="74" t="s">
        <v>71</v>
      </c>
    </row>
    <row r="39" spans="1:9" ht="15" x14ac:dyDescent="0.25">
      <c r="A39"/>
      <c r="B39" s="74" t="s">
        <v>72</v>
      </c>
    </row>
    <row r="40" spans="1:9" x14ac:dyDescent="0.25">
      <c r="B40" s="75"/>
    </row>
  </sheetData>
  <mergeCells count="1">
    <mergeCell ref="A7:H7"/>
  </mergeCells>
  <conditionalFormatting sqref="G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:B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:F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Aout-2021</vt:lpstr>
      <vt:lpstr>Sept-2021</vt:lpstr>
      <vt:lpstr>Synthese Janv- sept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DPS-DSBD</dc:creator>
  <cp:lastModifiedBy>Mino RAJAONSON</cp:lastModifiedBy>
  <dcterms:created xsi:type="dcterms:W3CDTF">2021-11-12T07:59:25Z</dcterms:created>
  <dcterms:modified xsi:type="dcterms:W3CDTF">2021-11-15T08:52:09Z</dcterms:modified>
</cp:coreProperties>
</file>